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City\Desktop\Website Samples\"/>
    </mc:Choice>
  </mc:AlternateContent>
  <xr:revisionPtr revIDLastSave="0" documentId="13_ncr:1_{8659BC68-B492-43CA-BFCA-CB9019CE08A5}" xr6:coauthVersionLast="47" xr6:coauthVersionMax="47" xr10:uidLastSave="{00000000-0000-0000-0000-000000000000}"/>
  <bookViews>
    <workbookView xWindow="-108" yWindow="-108" windowWidth="23256" windowHeight="12576" activeTab="1" xr2:uid="{00000000-000D-0000-FFFF-FFFF00000000}"/>
  </bookViews>
  <sheets>
    <sheet name="General Summary" sheetId="4" r:id="rId1"/>
    <sheet name="Maintenance Building" sheetId="1" r:id="rId2"/>
    <sheet name="SHED-SHOP BAY" sheetId="7" r:id="rId3"/>
    <sheet name="SHED-WASH BAY" sheetId="8" r:id="rId4"/>
    <sheet name="LABOR SHEET" sheetId="6" r:id="rId5"/>
  </sheets>
  <definedNames>
    <definedName name="_xlnm._FilterDatabase" localSheetId="1" hidden="1">'Maintenance Building'!$A$15:$AJ$183</definedName>
    <definedName name="_xlnm._FilterDatabase" localSheetId="2" hidden="1">'SHED-SHOP BAY'!$A$15:$AJ$137</definedName>
    <definedName name="_xlnm._FilterDatabase" localSheetId="3" hidden="1">'SHED-WASH BAY'!$A$15:$AJ$90</definedName>
    <definedName name="_xlnm.Print_Area" localSheetId="0">'General Summary'!$A$1:$P$38</definedName>
    <definedName name="_xlnm.Print_Area" localSheetId="1">'Maintenance Building'!$A$3:$Q$183</definedName>
    <definedName name="_xlnm.Print_Area" localSheetId="2">'SHED-SHOP BAY'!$A$3:$Q$137</definedName>
    <definedName name="_xlnm.Print_Area" localSheetId="3">'SHED-WASH BAY'!$A$3:$Q$90</definedName>
    <definedName name="_xlnm.Print_Titles" localSheetId="1">'Maintenance Building'!$2:$3</definedName>
    <definedName name="_xlnm.Print_Titles" localSheetId="2">'SHED-SHOP BAY'!$2:$3</definedName>
    <definedName name="_xlnm.Print_Titles" localSheetId="3">'SHED-WASH BAY'!$2:$3</definedName>
  </definedNames>
  <calcPr calcId="181029"/>
</workbook>
</file>

<file path=xl/calcChain.xml><?xml version="1.0" encoding="utf-8"?>
<calcChain xmlns="http://schemas.openxmlformats.org/spreadsheetml/2006/main">
  <c r="O75" i="8" l="1"/>
  <c r="N75" i="8"/>
  <c r="P75" i="8" s="1"/>
  <c r="Q75" i="8" s="1"/>
  <c r="M75" i="8"/>
  <c r="L75" i="8"/>
  <c r="J75" i="8"/>
  <c r="N102" i="7"/>
  <c r="P102" i="7" s="1"/>
  <c r="Q102" i="7" s="1"/>
  <c r="M102" i="7"/>
  <c r="O102" i="7" s="1"/>
  <c r="L102" i="7"/>
  <c r="J102" i="7"/>
  <c r="N74" i="8"/>
  <c r="P74" i="8" s="1"/>
  <c r="Q74" i="8" s="1"/>
  <c r="M74" i="8"/>
  <c r="O74" i="8" s="1"/>
  <c r="L74" i="8"/>
  <c r="J74" i="8"/>
  <c r="N97" i="7"/>
  <c r="P97" i="7" s="1"/>
  <c r="Q97" i="7" s="1"/>
  <c r="M97" i="7"/>
  <c r="O97" i="7" s="1"/>
  <c r="L97" i="7"/>
  <c r="J97" i="7"/>
  <c r="N96" i="7"/>
  <c r="P96" i="7" s="1"/>
  <c r="Q96" i="7" s="1"/>
  <c r="M96" i="7"/>
  <c r="O96" i="7" s="1"/>
  <c r="L96" i="7"/>
  <c r="J96" i="7"/>
  <c r="N94" i="7"/>
  <c r="P94" i="7" s="1"/>
  <c r="Q94" i="7" s="1"/>
  <c r="M94" i="7"/>
  <c r="O94" i="7" s="1"/>
  <c r="L94" i="7"/>
  <c r="J94" i="7"/>
  <c r="J127" i="1"/>
  <c r="L127" i="1"/>
  <c r="M127" i="1"/>
  <c r="O127" i="1" s="1"/>
  <c r="N127" i="1"/>
  <c r="P127" i="1" s="1"/>
  <c r="Q127" i="1" s="1"/>
  <c r="N70" i="8" l="1"/>
  <c r="P70" i="8" s="1"/>
  <c r="Q70" i="8" s="1"/>
  <c r="M70" i="8"/>
  <c r="O70" i="8" s="1"/>
  <c r="L70" i="8"/>
  <c r="J70" i="8"/>
  <c r="O69" i="8"/>
  <c r="N69" i="8"/>
  <c r="P69" i="8" s="1"/>
  <c r="Q69" i="8" s="1"/>
  <c r="M69" i="8"/>
  <c r="L69" i="8"/>
  <c r="J69" i="8"/>
  <c r="N68" i="8"/>
  <c r="P68" i="8" s="1"/>
  <c r="Q68" i="8" s="1"/>
  <c r="M68" i="8"/>
  <c r="O68" i="8" s="1"/>
  <c r="L68" i="8"/>
  <c r="J68" i="8"/>
  <c r="N67" i="8"/>
  <c r="P67" i="8" s="1"/>
  <c r="Q67" i="8" s="1"/>
  <c r="M67" i="8"/>
  <c r="O67" i="8" s="1"/>
  <c r="L67" i="8"/>
  <c r="J67" i="8"/>
  <c r="O66" i="8"/>
  <c r="N66" i="8"/>
  <c r="P66" i="8" s="1"/>
  <c r="Q66" i="8" s="1"/>
  <c r="M66" i="8"/>
  <c r="L66" i="8"/>
  <c r="J66" i="8"/>
  <c r="N65" i="8"/>
  <c r="P65" i="8" s="1"/>
  <c r="Q65" i="8" s="1"/>
  <c r="M65" i="8"/>
  <c r="O65" i="8" s="1"/>
  <c r="L65" i="8"/>
  <c r="J65" i="8"/>
  <c r="M63" i="8"/>
  <c r="O63" i="8" s="1"/>
  <c r="L63" i="8"/>
  <c r="J63" i="8"/>
  <c r="O60" i="8"/>
  <c r="N60" i="8"/>
  <c r="P60" i="8" s="1"/>
  <c r="Q60" i="8" s="1"/>
  <c r="M60" i="8"/>
  <c r="L60" i="8"/>
  <c r="J60" i="8"/>
  <c r="M59" i="8"/>
  <c r="N59" i="8" s="1"/>
  <c r="P59" i="8" s="1"/>
  <c r="Q59" i="8" s="1"/>
  <c r="L59" i="8"/>
  <c r="J59" i="8"/>
  <c r="M58" i="8"/>
  <c r="O58" i="8" s="1"/>
  <c r="L58" i="8"/>
  <c r="J58" i="8"/>
  <c r="O57" i="8"/>
  <c r="M57" i="8"/>
  <c r="N57" i="8" s="1"/>
  <c r="P57" i="8" s="1"/>
  <c r="Q57" i="8" s="1"/>
  <c r="L57" i="8"/>
  <c r="J57" i="8"/>
  <c r="N53" i="8"/>
  <c r="P53" i="8" s="1"/>
  <c r="Q53" i="8" s="1"/>
  <c r="M53" i="8"/>
  <c r="O53" i="8" s="1"/>
  <c r="L53" i="8"/>
  <c r="J53" i="8"/>
  <c r="M48" i="8"/>
  <c r="O48" i="8" s="1"/>
  <c r="L48" i="8"/>
  <c r="J48" i="8"/>
  <c r="N52" i="8"/>
  <c r="P52" i="8" s="1"/>
  <c r="Q52" i="8" s="1"/>
  <c r="M52" i="8"/>
  <c r="O52" i="8" s="1"/>
  <c r="L52" i="8"/>
  <c r="J52" i="8"/>
  <c r="N44" i="8"/>
  <c r="P44" i="8" s="1"/>
  <c r="Q44" i="8" s="1"/>
  <c r="M44" i="8"/>
  <c r="O44" i="8" s="1"/>
  <c r="L44" i="8"/>
  <c r="J44" i="8"/>
  <c r="M43" i="8"/>
  <c r="O43" i="8" s="1"/>
  <c r="L43" i="8"/>
  <c r="J43" i="8"/>
  <c r="O40" i="8"/>
  <c r="N40" i="8"/>
  <c r="P40" i="8" s="1"/>
  <c r="Q40" i="8" s="1"/>
  <c r="M40" i="8"/>
  <c r="L40" i="8"/>
  <c r="J40" i="8"/>
  <c r="N35" i="8"/>
  <c r="P35" i="8" s="1"/>
  <c r="Q35" i="8" s="1"/>
  <c r="M35" i="8"/>
  <c r="O35" i="8" s="1"/>
  <c r="L35" i="8"/>
  <c r="J35" i="8"/>
  <c r="O37" i="8"/>
  <c r="N37" i="8"/>
  <c r="P37" i="8" s="1"/>
  <c r="Q37" i="8" s="1"/>
  <c r="M37" i="8"/>
  <c r="L37" i="8"/>
  <c r="J37" i="8"/>
  <c r="M36" i="8"/>
  <c r="O36" i="8" s="1"/>
  <c r="L36" i="8"/>
  <c r="J36" i="8"/>
  <c r="O31" i="8"/>
  <c r="N31" i="8"/>
  <c r="P31" i="8" s="1"/>
  <c r="Q31" i="8" s="1"/>
  <c r="M31" i="8"/>
  <c r="L31" i="8"/>
  <c r="J31" i="8"/>
  <c r="N30" i="8"/>
  <c r="P30" i="8" s="1"/>
  <c r="Q30" i="8" s="1"/>
  <c r="M30" i="8"/>
  <c r="O30" i="8" s="1"/>
  <c r="L30" i="8"/>
  <c r="J30" i="8"/>
  <c r="O26" i="8"/>
  <c r="N26" i="8"/>
  <c r="P26" i="8" s="1"/>
  <c r="Q26" i="8" s="1"/>
  <c r="M26" i="8"/>
  <c r="L26" i="8"/>
  <c r="J26" i="8"/>
  <c r="N22" i="8"/>
  <c r="P22" i="8" s="1"/>
  <c r="Q22" i="8" s="1"/>
  <c r="M22" i="8"/>
  <c r="O22" i="8" s="1"/>
  <c r="L22" i="8"/>
  <c r="J22" i="8"/>
  <c r="O18" i="8"/>
  <c r="N18" i="8"/>
  <c r="P18" i="8" s="1"/>
  <c r="Q18" i="8" s="1"/>
  <c r="M18" i="8"/>
  <c r="L18" i="8"/>
  <c r="J18" i="8"/>
  <c r="N123" i="7"/>
  <c r="P123" i="7" s="1"/>
  <c r="Q123" i="7" s="1"/>
  <c r="M123" i="7"/>
  <c r="O123" i="7" s="1"/>
  <c r="L123" i="7"/>
  <c r="J123" i="7"/>
  <c r="M122" i="7"/>
  <c r="O122" i="7" s="1"/>
  <c r="L122" i="7"/>
  <c r="J122" i="7"/>
  <c r="M121" i="7"/>
  <c r="O121" i="7" s="1"/>
  <c r="L121" i="7"/>
  <c r="J121" i="7"/>
  <c r="O120" i="7"/>
  <c r="N120" i="7"/>
  <c r="P120" i="7" s="1"/>
  <c r="Q120" i="7" s="1"/>
  <c r="M120" i="7"/>
  <c r="L120" i="7"/>
  <c r="J120" i="7"/>
  <c r="O119" i="7"/>
  <c r="N119" i="7"/>
  <c r="P119" i="7" s="1"/>
  <c r="Q119" i="7" s="1"/>
  <c r="M119" i="7"/>
  <c r="L119" i="7"/>
  <c r="J119" i="7"/>
  <c r="M118" i="7"/>
  <c r="O118" i="7" s="1"/>
  <c r="L118" i="7"/>
  <c r="J118" i="7"/>
  <c r="M117" i="7"/>
  <c r="O117" i="7" s="1"/>
  <c r="L117" i="7"/>
  <c r="J117" i="7"/>
  <c r="P116" i="7"/>
  <c r="Q116" i="7" s="1"/>
  <c r="O116" i="7"/>
  <c r="N116" i="7"/>
  <c r="M116" i="7"/>
  <c r="L116" i="7"/>
  <c r="J116" i="7"/>
  <c r="O115" i="7"/>
  <c r="N115" i="7"/>
  <c r="P115" i="7" s="1"/>
  <c r="Q115" i="7" s="1"/>
  <c r="M115" i="7"/>
  <c r="L115" i="7"/>
  <c r="J115" i="7"/>
  <c r="N112" i="7"/>
  <c r="P112" i="7" s="1"/>
  <c r="Q112" i="7" s="1"/>
  <c r="M112" i="7"/>
  <c r="O112" i="7" s="1"/>
  <c r="L112" i="7"/>
  <c r="J112" i="7"/>
  <c r="M111" i="7"/>
  <c r="O111" i="7" s="1"/>
  <c r="L111" i="7"/>
  <c r="J111" i="7"/>
  <c r="P110" i="7"/>
  <c r="Q110" i="7" s="1"/>
  <c r="N110" i="7"/>
  <c r="M110" i="7"/>
  <c r="L110" i="7"/>
  <c r="O110" i="7" s="1"/>
  <c r="J110" i="7"/>
  <c r="O109" i="7"/>
  <c r="M109" i="7"/>
  <c r="N109" i="7" s="1"/>
  <c r="P109" i="7" s="1"/>
  <c r="Q109" i="7" s="1"/>
  <c r="L109" i="7"/>
  <c r="J109" i="7"/>
  <c r="N108" i="7"/>
  <c r="P108" i="7" s="1"/>
  <c r="Q108" i="7" s="1"/>
  <c r="M108" i="7"/>
  <c r="O108" i="7" s="1"/>
  <c r="L108" i="7"/>
  <c r="J108" i="7"/>
  <c r="M107" i="7"/>
  <c r="O107" i="7" s="1"/>
  <c r="L107" i="7"/>
  <c r="J107" i="7"/>
  <c r="P106" i="7"/>
  <c r="Q106" i="7" s="1"/>
  <c r="N106" i="7"/>
  <c r="M106" i="7"/>
  <c r="L106" i="7"/>
  <c r="O106" i="7" s="1"/>
  <c r="J106" i="7"/>
  <c r="O105" i="7"/>
  <c r="M105" i="7"/>
  <c r="N105" i="7" s="1"/>
  <c r="P105" i="7" s="1"/>
  <c r="Q105" i="7" s="1"/>
  <c r="L105" i="7"/>
  <c r="J105" i="7"/>
  <c r="O91" i="7"/>
  <c r="N91" i="7"/>
  <c r="P91" i="7" s="1"/>
  <c r="Q91" i="7" s="1"/>
  <c r="M91" i="7"/>
  <c r="L91" i="7"/>
  <c r="J91" i="7"/>
  <c r="N90" i="7"/>
  <c r="P90" i="7" s="1"/>
  <c r="Q90" i="7" s="1"/>
  <c r="M90" i="7"/>
  <c r="O90" i="7" s="1"/>
  <c r="L90" i="7"/>
  <c r="J90" i="7"/>
  <c r="N89" i="7"/>
  <c r="P89" i="7" s="1"/>
  <c r="Q89" i="7" s="1"/>
  <c r="M89" i="7"/>
  <c r="O89" i="7" s="1"/>
  <c r="L89" i="7"/>
  <c r="J89" i="7"/>
  <c r="N88" i="7"/>
  <c r="P88" i="7" s="1"/>
  <c r="Q88" i="7" s="1"/>
  <c r="M88" i="7"/>
  <c r="O88" i="7" s="1"/>
  <c r="L88" i="7"/>
  <c r="J88" i="7"/>
  <c r="N87" i="7"/>
  <c r="P87" i="7" s="1"/>
  <c r="Q87" i="7" s="1"/>
  <c r="M87" i="7"/>
  <c r="O87" i="7" s="1"/>
  <c r="L87" i="7"/>
  <c r="J87" i="7"/>
  <c r="M86" i="7"/>
  <c r="O86" i="7" s="1"/>
  <c r="L86" i="7"/>
  <c r="J86" i="7"/>
  <c r="P85" i="7"/>
  <c r="Q85" i="7" s="1"/>
  <c r="N85" i="7"/>
  <c r="M85" i="7"/>
  <c r="L85" i="7"/>
  <c r="O85" i="7" s="1"/>
  <c r="J85" i="7"/>
  <c r="O82" i="7"/>
  <c r="N82" i="7"/>
  <c r="P82" i="7" s="1"/>
  <c r="Q82" i="7" s="1"/>
  <c r="M82" i="7"/>
  <c r="L82" i="7"/>
  <c r="J82" i="7"/>
  <c r="O81" i="7"/>
  <c r="N81" i="7"/>
  <c r="P81" i="7" s="1"/>
  <c r="Q81" i="7" s="1"/>
  <c r="M81" i="7"/>
  <c r="L81" i="7"/>
  <c r="J81" i="7"/>
  <c r="M80" i="7"/>
  <c r="N80" i="7" s="1"/>
  <c r="P80" i="7" s="1"/>
  <c r="Q80" i="7" s="1"/>
  <c r="L80" i="7"/>
  <c r="J80" i="7"/>
  <c r="M79" i="7"/>
  <c r="O79" i="7" s="1"/>
  <c r="L79" i="7"/>
  <c r="J79" i="7"/>
  <c r="O75" i="7"/>
  <c r="N75" i="7"/>
  <c r="P75" i="7" s="1"/>
  <c r="Q75" i="7" s="1"/>
  <c r="M75" i="7"/>
  <c r="L75" i="7"/>
  <c r="J75" i="7"/>
  <c r="N74" i="7"/>
  <c r="P74" i="7" s="1"/>
  <c r="Q74" i="7" s="1"/>
  <c r="M74" i="7"/>
  <c r="O74" i="7" s="1"/>
  <c r="L74" i="7"/>
  <c r="J74" i="7"/>
  <c r="M73" i="7"/>
  <c r="O73" i="7" s="1"/>
  <c r="L73" i="7"/>
  <c r="J73" i="7"/>
  <c r="N69" i="7"/>
  <c r="P69" i="7" s="1"/>
  <c r="Q69" i="7" s="1"/>
  <c r="M69" i="7"/>
  <c r="O69" i="7" s="1"/>
  <c r="L69" i="7"/>
  <c r="J69" i="7"/>
  <c r="M65" i="7"/>
  <c r="O65" i="7" s="1"/>
  <c r="L65" i="7"/>
  <c r="J65" i="7"/>
  <c r="O64" i="7"/>
  <c r="M64" i="7"/>
  <c r="N64" i="7" s="1"/>
  <c r="P64" i="7" s="1"/>
  <c r="Q64" i="7" s="1"/>
  <c r="L64" i="7"/>
  <c r="J64" i="7"/>
  <c r="O63" i="7"/>
  <c r="N63" i="7"/>
  <c r="P63" i="7" s="1"/>
  <c r="Q63" i="7" s="1"/>
  <c r="M63" i="7"/>
  <c r="L63" i="7"/>
  <c r="J63" i="7"/>
  <c r="N62" i="7"/>
  <c r="P62" i="7" s="1"/>
  <c r="Q62" i="7" s="1"/>
  <c r="M62" i="7"/>
  <c r="O62" i="7" s="1"/>
  <c r="L62" i="7"/>
  <c r="J62" i="7"/>
  <c r="M61" i="7"/>
  <c r="O61" i="7" s="1"/>
  <c r="L61" i="7"/>
  <c r="J61" i="7"/>
  <c r="M60" i="7"/>
  <c r="N60" i="7" s="1"/>
  <c r="P60" i="7" s="1"/>
  <c r="Q60" i="7" s="1"/>
  <c r="L60" i="7"/>
  <c r="O60" i="7" s="1"/>
  <c r="J60" i="7"/>
  <c r="O59" i="7"/>
  <c r="N59" i="7"/>
  <c r="P59" i="7" s="1"/>
  <c r="Q59" i="7" s="1"/>
  <c r="M59" i="7"/>
  <c r="L59" i="7"/>
  <c r="J59" i="7"/>
  <c r="M56" i="7"/>
  <c r="O56" i="7" s="1"/>
  <c r="L56" i="7"/>
  <c r="J56" i="7"/>
  <c r="M55" i="7"/>
  <c r="O55" i="7" s="1"/>
  <c r="L55" i="7"/>
  <c r="J55" i="7"/>
  <c r="O54" i="7"/>
  <c r="M54" i="7"/>
  <c r="N54" i="7" s="1"/>
  <c r="P54" i="7" s="1"/>
  <c r="Q54" i="7" s="1"/>
  <c r="L54" i="7"/>
  <c r="J54" i="7"/>
  <c r="M51" i="7"/>
  <c r="O51" i="7" s="1"/>
  <c r="L51" i="7"/>
  <c r="J51" i="7"/>
  <c r="O50" i="7"/>
  <c r="M50" i="7"/>
  <c r="N50" i="7" s="1"/>
  <c r="P50" i="7" s="1"/>
  <c r="Q50" i="7" s="1"/>
  <c r="L50" i="7"/>
  <c r="J50" i="7"/>
  <c r="O49" i="7"/>
  <c r="N49" i="7"/>
  <c r="P49" i="7" s="1"/>
  <c r="Q49" i="7" s="1"/>
  <c r="M49" i="7"/>
  <c r="L49" i="7"/>
  <c r="J49" i="7"/>
  <c r="N48" i="7"/>
  <c r="P48" i="7" s="1"/>
  <c r="Q48" i="7" s="1"/>
  <c r="M48" i="7"/>
  <c r="O48" i="7" s="1"/>
  <c r="L48" i="7"/>
  <c r="J48" i="7"/>
  <c r="M47" i="7"/>
  <c r="O47" i="7" s="1"/>
  <c r="L47" i="7"/>
  <c r="J47" i="7"/>
  <c r="M46" i="7"/>
  <c r="O46" i="7" s="1"/>
  <c r="L46" i="7"/>
  <c r="J46" i="7"/>
  <c r="M45" i="7"/>
  <c r="O45" i="7" s="1"/>
  <c r="L45" i="7"/>
  <c r="J45" i="7"/>
  <c r="O44" i="7"/>
  <c r="N44" i="7"/>
  <c r="P44" i="7" s="1"/>
  <c r="Q44" i="7" s="1"/>
  <c r="M44" i="7"/>
  <c r="L44" i="7"/>
  <c r="J44" i="7"/>
  <c r="M43" i="7"/>
  <c r="N43" i="7" s="1"/>
  <c r="P43" i="7" s="1"/>
  <c r="Q43" i="7" s="1"/>
  <c r="L43" i="7"/>
  <c r="J43" i="7"/>
  <c r="M42" i="7"/>
  <c r="O42" i="7" s="1"/>
  <c r="L42" i="7"/>
  <c r="J42" i="7"/>
  <c r="O38" i="7"/>
  <c r="N38" i="7"/>
  <c r="P38" i="7" s="1"/>
  <c r="Q38" i="7" s="1"/>
  <c r="M38" i="7"/>
  <c r="L38" i="7"/>
  <c r="J38" i="7"/>
  <c r="N34" i="7"/>
  <c r="M34" i="7"/>
  <c r="K34" i="7"/>
  <c r="L34" i="7" s="1"/>
  <c r="J34" i="7"/>
  <c r="I34" i="7"/>
  <c r="P34" i="7" s="1"/>
  <c r="Q34" i="7" s="1"/>
  <c r="N30" i="7"/>
  <c r="P30" i="7" s="1"/>
  <c r="Q30" i="7" s="1"/>
  <c r="M30" i="7"/>
  <c r="O30" i="7" s="1"/>
  <c r="L30" i="7"/>
  <c r="J30" i="7"/>
  <c r="M29" i="7"/>
  <c r="O29" i="7" s="1"/>
  <c r="L29" i="7"/>
  <c r="J29" i="7"/>
  <c r="M28" i="7"/>
  <c r="N28" i="7" s="1"/>
  <c r="P28" i="7" s="1"/>
  <c r="Q28" i="7" s="1"/>
  <c r="L28" i="7"/>
  <c r="O28" i="7" s="1"/>
  <c r="J28" i="7"/>
  <c r="N24" i="7"/>
  <c r="P24" i="7" s="1"/>
  <c r="Q24" i="7" s="1"/>
  <c r="M24" i="7"/>
  <c r="O24" i="7" s="1"/>
  <c r="L24" i="7"/>
  <c r="J24" i="7"/>
  <c r="N20" i="7"/>
  <c r="P20" i="7" s="1"/>
  <c r="Q20" i="7" s="1"/>
  <c r="M20" i="7"/>
  <c r="O20" i="7" s="1"/>
  <c r="L20" i="7"/>
  <c r="J20" i="7"/>
  <c r="M19" i="7"/>
  <c r="O19" i="7" s="1"/>
  <c r="K19" i="7"/>
  <c r="L19" i="7" s="1"/>
  <c r="I19" i="7"/>
  <c r="N18" i="7"/>
  <c r="M18" i="7"/>
  <c r="O18" i="7" s="1"/>
  <c r="L18" i="7"/>
  <c r="K18" i="7"/>
  <c r="J18" i="7"/>
  <c r="I18" i="7"/>
  <c r="P18" i="7" s="1"/>
  <c r="Q18" i="7" s="1"/>
  <c r="N168" i="1"/>
  <c r="P168" i="1" s="1"/>
  <c r="Q168" i="1" s="1"/>
  <c r="M168" i="1"/>
  <c r="O168" i="1" s="1"/>
  <c r="L168" i="1"/>
  <c r="J168" i="1"/>
  <c r="N157" i="1"/>
  <c r="P157" i="1" s="1"/>
  <c r="Q157" i="1" s="1"/>
  <c r="M157" i="1"/>
  <c r="O157" i="1" s="1"/>
  <c r="L157" i="1"/>
  <c r="J157" i="1"/>
  <c r="N79" i="8"/>
  <c r="P79" i="8" s="1"/>
  <c r="Q79" i="8" s="1"/>
  <c r="M79" i="8"/>
  <c r="O79" i="8" s="1"/>
  <c r="L79" i="8"/>
  <c r="J79" i="8"/>
  <c r="O126" i="7"/>
  <c r="N126" i="7"/>
  <c r="P126" i="7" s="1"/>
  <c r="Q126" i="7" s="1"/>
  <c r="M126" i="7"/>
  <c r="L126" i="7"/>
  <c r="J126" i="7"/>
  <c r="N142" i="1"/>
  <c r="P142" i="1" s="1"/>
  <c r="Q142" i="1" s="1"/>
  <c r="M142" i="1"/>
  <c r="O142" i="1" s="1"/>
  <c r="L142" i="1"/>
  <c r="J142" i="1"/>
  <c r="J116" i="1"/>
  <c r="L116" i="1"/>
  <c r="M116" i="1"/>
  <c r="N116" i="1"/>
  <c r="P116" i="1" s="1"/>
  <c r="Q116" i="1" s="1"/>
  <c r="O116" i="1"/>
  <c r="M92" i="1"/>
  <c r="I85" i="1"/>
  <c r="O94" i="1"/>
  <c r="N94" i="1"/>
  <c r="P94" i="1" s="1"/>
  <c r="Q94" i="1" s="1"/>
  <c r="M94" i="1"/>
  <c r="L94" i="1"/>
  <c r="J94" i="1"/>
  <c r="N91" i="1"/>
  <c r="P91" i="1" s="1"/>
  <c r="Q91" i="1" s="1"/>
  <c r="M91" i="1"/>
  <c r="O91" i="1" s="1"/>
  <c r="L91" i="1"/>
  <c r="J91" i="1"/>
  <c r="K85" i="1"/>
  <c r="N79" i="1"/>
  <c r="P79" i="1" s="1"/>
  <c r="Q79" i="1" s="1"/>
  <c r="M79" i="1"/>
  <c r="O79" i="1" s="1"/>
  <c r="L79" i="1"/>
  <c r="J79" i="1"/>
  <c r="N78" i="1"/>
  <c r="P78" i="1" s="1"/>
  <c r="Q78" i="1" s="1"/>
  <c r="M78" i="1"/>
  <c r="O78" i="1" s="1"/>
  <c r="L78" i="1"/>
  <c r="J78" i="1"/>
  <c r="N75" i="1"/>
  <c r="P75" i="1" s="1"/>
  <c r="Q75" i="1" s="1"/>
  <c r="M75" i="1"/>
  <c r="O75" i="1" s="1"/>
  <c r="L75" i="1"/>
  <c r="J75" i="1"/>
  <c r="M74" i="1"/>
  <c r="O74" i="1" s="1"/>
  <c r="L74" i="1"/>
  <c r="J74" i="1"/>
  <c r="N73" i="1"/>
  <c r="P73" i="1" s="1"/>
  <c r="Q73" i="1" s="1"/>
  <c r="M73" i="1"/>
  <c r="O73" i="1" s="1"/>
  <c r="L73" i="1"/>
  <c r="J73" i="1"/>
  <c r="N77" i="1"/>
  <c r="P77" i="1" s="1"/>
  <c r="Q77" i="1" s="1"/>
  <c r="M77" i="1"/>
  <c r="O77" i="1" s="1"/>
  <c r="L77" i="1"/>
  <c r="J77" i="1"/>
  <c r="M76" i="1"/>
  <c r="O76" i="1" s="1"/>
  <c r="L76" i="1"/>
  <c r="J76" i="1"/>
  <c r="N72" i="1"/>
  <c r="P72" i="1" s="1"/>
  <c r="Q72" i="1" s="1"/>
  <c r="M72" i="1"/>
  <c r="O72" i="1" s="1"/>
  <c r="L72" i="1"/>
  <c r="J72" i="1"/>
  <c r="M71" i="1"/>
  <c r="O71" i="1" s="1"/>
  <c r="L71" i="1"/>
  <c r="J71" i="1"/>
  <c r="M66" i="1"/>
  <c r="M65" i="1"/>
  <c r="M64" i="1"/>
  <c r="L65" i="1"/>
  <c r="J65" i="1"/>
  <c r="N64" i="1"/>
  <c r="P64" i="1" s="1"/>
  <c r="Q64" i="1" s="1"/>
  <c r="L64" i="1"/>
  <c r="J64" i="1"/>
  <c r="N61" i="1"/>
  <c r="P61" i="1" s="1"/>
  <c r="Q61" i="1" s="1"/>
  <c r="M61" i="1"/>
  <c r="O61" i="1" s="1"/>
  <c r="L61" i="1"/>
  <c r="J61" i="1"/>
  <c r="M60" i="1"/>
  <c r="O60" i="1" s="1"/>
  <c r="L60" i="1"/>
  <c r="J60" i="1"/>
  <c r="N58" i="1"/>
  <c r="P58" i="1" s="1"/>
  <c r="Q58" i="1" s="1"/>
  <c r="M58" i="1"/>
  <c r="O58" i="1" s="1"/>
  <c r="L58" i="1"/>
  <c r="J58" i="1"/>
  <c r="M59" i="1"/>
  <c r="O59" i="1" s="1"/>
  <c r="L59" i="1"/>
  <c r="J59" i="1"/>
  <c r="N57" i="1"/>
  <c r="P57" i="1" s="1"/>
  <c r="Q57" i="1" s="1"/>
  <c r="M57" i="1"/>
  <c r="O57" i="1" s="1"/>
  <c r="L57" i="1"/>
  <c r="J57" i="1"/>
  <c r="M56" i="1"/>
  <c r="O56" i="1" s="1"/>
  <c r="L56" i="1"/>
  <c r="J56" i="1"/>
  <c r="O55" i="1"/>
  <c r="M55" i="1"/>
  <c r="N55" i="1" s="1"/>
  <c r="P55" i="1" s="1"/>
  <c r="Q55" i="1" s="1"/>
  <c r="L55" i="1"/>
  <c r="J55" i="1"/>
  <c r="O54" i="1"/>
  <c r="N54" i="1"/>
  <c r="P54" i="1" s="1"/>
  <c r="Q54" i="1" s="1"/>
  <c r="M54" i="1"/>
  <c r="L54" i="1"/>
  <c r="J54" i="1"/>
  <c r="M53" i="1"/>
  <c r="O53" i="1" s="1"/>
  <c r="L53" i="1"/>
  <c r="J53" i="1"/>
  <c r="M49" i="1"/>
  <c r="M50" i="1"/>
  <c r="M51" i="1"/>
  <c r="M52" i="1"/>
  <c r="M48" i="1"/>
  <c r="O48" i="1" s="1"/>
  <c r="N49" i="1"/>
  <c r="P49" i="1" s="1"/>
  <c r="Q49" i="1" s="1"/>
  <c r="O49" i="1"/>
  <c r="L49" i="1"/>
  <c r="J49" i="1"/>
  <c r="L48" i="1"/>
  <c r="J48" i="1"/>
  <c r="N39" i="1"/>
  <c r="P39" i="1" s="1"/>
  <c r="Q39" i="1" s="1"/>
  <c r="M39" i="1"/>
  <c r="O39" i="1" s="1"/>
  <c r="L39" i="1"/>
  <c r="J39" i="1"/>
  <c r="M36" i="1"/>
  <c r="M32" i="1"/>
  <c r="O32" i="1" s="1"/>
  <c r="L32" i="1"/>
  <c r="K32" i="1"/>
  <c r="I32" i="1"/>
  <c r="J32" i="1" s="1"/>
  <c r="M31" i="1"/>
  <c r="M30" i="1"/>
  <c r="I31" i="1"/>
  <c r="N31" i="1"/>
  <c r="P31" i="1" s="1"/>
  <c r="Q31" i="1" s="1"/>
  <c r="L31" i="1"/>
  <c r="K30" i="1"/>
  <c r="L30" i="1" s="1"/>
  <c r="I30" i="1"/>
  <c r="M26" i="1"/>
  <c r="M25" i="1"/>
  <c r="M24" i="1"/>
  <c r="N26" i="1"/>
  <c r="P26" i="1" s="1"/>
  <c r="Q26" i="1" s="1"/>
  <c r="O26" i="1"/>
  <c r="L26" i="1"/>
  <c r="J26" i="1"/>
  <c r="O25" i="1"/>
  <c r="L25" i="1"/>
  <c r="J25" i="1"/>
  <c r="N24" i="1"/>
  <c r="P24" i="1" s="1"/>
  <c r="Q24" i="1" s="1"/>
  <c r="L24" i="1"/>
  <c r="O24" i="1" s="1"/>
  <c r="J24" i="1"/>
  <c r="M20" i="1"/>
  <c r="M19" i="1"/>
  <c r="M18" i="1"/>
  <c r="N19" i="1"/>
  <c r="O19" i="1"/>
  <c r="K19" i="1"/>
  <c r="L19" i="1" s="1"/>
  <c r="J19" i="1"/>
  <c r="I19" i="1"/>
  <c r="P19" i="1" s="1"/>
  <c r="Q19" i="1" s="1"/>
  <c r="K18" i="1"/>
  <c r="N18" i="1" s="1"/>
  <c r="J18" i="1"/>
  <c r="I18" i="1"/>
  <c r="N63" i="8" l="1"/>
  <c r="P63" i="8" s="1"/>
  <c r="Q63" i="8" s="1"/>
  <c r="N58" i="8"/>
  <c r="P58" i="8" s="1"/>
  <c r="Q58" i="8" s="1"/>
  <c r="O59" i="8"/>
  <c r="N48" i="8"/>
  <c r="P48" i="8" s="1"/>
  <c r="Q48" i="8" s="1"/>
  <c r="N43" i="8"/>
  <c r="P43" i="8" s="1"/>
  <c r="Q43" i="8" s="1"/>
  <c r="N36" i="8"/>
  <c r="P36" i="8" s="1"/>
  <c r="Q36" i="8" s="1"/>
  <c r="N118" i="7"/>
  <c r="P118" i="7" s="1"/>
  <c r="Q118" i="7" s="1"/>
  <c r="N122" i="7"/>
  <c r="P122" i="7" s="1"/>
  <c r="Q122" i="7" s="1"/>
  <c r="N117" i="7"/>
  <c r="P117" i="7" s="1"/>
  <c r="Q117" i="7" s="1"/>
  <c r="N121" i="7"/>
  <c r="P121" i="7" s="1"/>
  <c r="Q121" i="7" s="1"/>
  <c r="N107" i="7"/>
  <c r="P107" i="7" s="1"/>
  <c r="Q107" i="7" s="1"/>
  <c r="N111" i="7"/>
  <c r="P111" i="7" s="1"/>
  <c r="Q111" i="7" s="1"/>
  <c r="N86" i="7"/>
  <c r="P86" i="7" s="1"/>
  <c r="Q86" i="7" s="1"/>
  <c r="N79" i="7"/>
  <c r="P79" i="7" s="1"/>
  <c r="Q79" i="7" s="1"/>
  <c r="O80" i="7"/>
  <c r="N73" i="7"/>
  <c r="P73" i="7" s="1"/>
  <c r="Q73" i="7" s="1"/>
  <c r="N65" i="7"/>
  <c r="P65" i="7" s="1"/>
  <c r="Q65" i="7" s="1"/>
  <c r="N61" i="7"/>
  <c r="P61" i="7" s="1"/>
  <c r="Q61" i="7" s="1"/>
  <c r="N56" i="7"/>
  <c r="P56" i="7" s="1"/>
  <c r="Q56" i="7" s="1"/>
  <c r="N55" i="7"/>
  <c r="P55" i="7" s="1"/>
  <c r="Q55" i="7" s="1"/>
  <c r="N51" i="7"/>
  <c r="P51" i="7" s="1"/>
  <c r="Q51" i="7" s="1"/>
  <c r="N47" i="7"/>
  <c r="P47" i="7" s="1"/>
  <c r="Q47" i="7" s="1"/>
  <c r="N46" i="7"/>
  <c r="P46" i="7" s="1"/>
  <c r="Q46" i="7" s="1"/>
  <c r="N45" i="7"/>
  <c r="P45" i="7" s="1"/>
  <c r="Q45" i="7" s="1"/>
  <c r="N42" i="7"/>
  <c r="P42" i="7" s="1"/>
  <c r="Q42" i="7" s="1"/>
  <c r="O43" i="7"/>
  <c r="O34" i="7"/>
  <c r="N29" i="7"/>
  <c r="P29" i="7" s="1"/>
  <c r="Q29" i="7" s="1"/>
  <c r="J19" i="7"/>
  <c r="N19" i="7"/>
  <c r="P19" i="7" s="1"/>
  <c r="Q19" i="7" s="1"/>
  <c r="N74" i="1"/>
  <c r="P74" i="1" s="1"/>
  <c r="Q74" i="1" s="1"/>
  <c r="N76" i="1"/>
  <c r="P76" i="1" s="1"/>
  <c r="Q76" i="1" s="1"/>
  <c r="N71" i="1"/>
  <c r="P71" i="1" s="1"/>
  <c r="Q71" i="1" s="1"/>
  <c r="O65" i="1"/>
  <c r="N65" i="1"/>
  <c r="P65" i="1" s="1"/>
  <c r="Q65" i="1" s="1"/>
  <c r="O64" i="1"/>
  <c r="N60" i="1"/>
  <c r="P60" i="1" s="1"/>
  <c r="Q60" i="1" s="1"/>
  <c r="N59" i="1"/>
  <c r="P59" i="1" s="1"/>
  <c r="Q59" i="1" s="1"/>
  <c r="N53" i="1"/>
  <c r="P53" i="1" s="1"/>
  <c r="Q53" i="1" s="1"/>
  <c r="N56" i="1"/>
  <c r="P56" i="1" s="1"/>
  <c r="Q56" i="1" s="1"/>
  <c r="N48" i="1"/>
  <c r="P48" i="1" s="1"/>
  <c r="Q48" i="1" s="1"/>
  <c r="N32" i="1"/>
  <c r="P32" i="1" s="1"/>
  <c r="Q32" i="1" s="1"/>
  <c r="O31" i="1"/>
  <c r="J31" i="1"/>
  <c r="O30" i="1"/>
  <c r="J30" i="1"/>
  <c r="N30" i="1"/>
  <c r="P30" i="1" s="1"/>
  <c r="Q30" i="1" s="1"/>
  <c r="N25" i="1"/>
  <c r="P25" i="1" s="1"/>
  <c r="Q25" i="1" s="1"/>
  <c r="P18" i="1"/>
  <c r="Q18" i="1" s="1"/>
  <c r="L18" i="1"/>
  <c r="O18" i="1" s="1"/>
  <c r="A9" i="8" l="1"/>
  <c r="A10" i="8" s="1"/>
  <c r="A12" i="8"/>
  <c r="A13" i="8"/>
  <c r="A14" i="8"/>
  <c r="A15" i="8"/>
  <c r="A16" i="8"/>
  <c r="A17" i="8"/>
  <c r="A19" i="8"/>
  <c r="A20" i="8"/>
  <c r="A21" i="8"/>
  <c r="A23" i="8"/>
  <c r="A24" i="8"/>
  <c r="A25" i="8"/>
  <c r="A27" i="8"/>
  <c r="A28" i="8"/>
  <c r="A29" i="8"/>
  <c r="A32" i="8"/>
  <c r="A33" i="8"/>
  <c r="A34" i="8"/>
  <c r="A38" i="8"/>
  <c r="A39" i="8"/>
  <c r="A41" i="8"/>
  <c r="A42" i="8"/>
  <c r="A45" i="8"/>
  <c r="A46" i="8"/>
  <c r="A47" i="8"/>
  <c r="A49" i="8"/>
  <c r="A50" i="8"/>
  <c r="A51" i="8"/>
  <c r="A54" i="8"/>
  <c r="A55" i="8"/>
  <c r="A61" i="8"/>
  <c r="A62" i="8"/>
  <c r="A71" i="8"/>
  <c r="A72" i="8"/>
  <c r="A77" i="8"/>
  <c r="A78" i="8"/>
  <c r="A80" i="8"/>
  <c r="A81" i="8"/>
  <c r="A82" i="8"/>
  <c r="N101" i="7"/>
  <c r="P101" i="7" s="1"/>
  <c r="Q101" i="7" s="1"/>
  <c r="M101" i="7"/>
  <c r="L101" i="7"/>
  <c r="O101" i="7" s="1"/>
  <c r="J101" i="7"/>
  <c r="N100" i="7"/>
  <c r="P100" i="7" s="1"/>
  <c r="Q100" i="7" s="1"/>
  <c r="M100" i="7"/>
  <c r="L100" i="7"/>
  <c r="J100" i="7"/>
  <c r="M99" i="7"/>
  <c r="L99" i="7"/>
  <c r="J99" i="7"/>
  <c r="M98" i="7"/>
  <c r="N98" i="7" s="1"/>
  <c r="P98" i="7" s="1"/>
  <c r="Q98" i="7" s="1"/>
  <c r="L98" i="7"/>
  <c r="O98" i="7" s="1"/>
  <c r="J98" i="7"/>
  <c r="M95" i="7"/>
  <c r="O95" i="7" s="1"/>
  <c r="L95" i="7"/>
  <c r="J95" i="7"/>
  <c r="M78" i="7"/>
  <c r="N78" i="7" s="1"/>
  <c r="P78" i="7" s="1"/>
  <c r="Q78" i="7" s="1"/>
  <c r="L78" i="7"/>
  <c r="O78" i="7" s="1"/>
  <c r="J78" i="7"/>
  <c r="A8" i="7"/>
  <c r="A9" i="7" s="1"/>
  <c r="A12" i="7"/>
  <c r="A13" i="7"/>
  <c r="A14" i="7"/>
  <c r="A15" i="7"/>
  <c r="A16" i="7"/>
  <c r="A17" i="7"/>
  <c r="A21" i="7"/>
  <c r="A22" i="7"/>
  <c r="A23" i="7"/>
  <c r="A25" i="7"/>
  <c r="A26" i="7"/>
  <c r="A27" i="7"/>
  <c r="A31" i="7"/>
  <c r="A32" i="7"/>
  <c r="A33" i="7"/>
  <c r="A35" i="7"/>
  <c r="A36" i="7"/>
  <c r="A37" i="7"/>
  <c r="A39" i="7"/>
  <c r="A40" i="7"/>
  <c r="A41" i="7"/>
  <c r="A52" i="7"/>
  <c r="A53" i="7"/>
  <c r="A57" i="7"/>
  <c r="A58" i="7"/>
  <c r="A66" i="7"/>
  <c r="A67" i="7"/>
  <c r="A68" i="7"/>
  <c r="A70" i="7"/>
  <c r="A71" i="7"/>
  <c r="A72" i="7"/>
  <c r="A76" i="7"/>
  <c r="A77" i="7"/>
  <c r="A83" i="7"/>
  <c r="A84" i="7"/>
  <c r="A92" i="7"/>
  <c r="A93" i="7"/>
  <c r="A103" i="7"/>
  <c r="A104" i="7"/>
  <c r="A113" i="7"/>
  <c r="A114" i="7"/>
  <c r="A124" i="7"/>
  <c r="A125" i="7"/>
  <c r="A127" i="7"/>
  <c r="A128" i="7"/>
  <c r="A129" i="7"/>
  <c r="A130" i="7"/>
  <c r="N172" i="1"/>
  <c r="P172" i="1" s="1"/>
  <c r="M172" i="1"/>
  <c r="M169" i="1"/>
  <c r="L169" i="1"/>
  <c r="J169" i="1"/>
  <c r="M167" i="1"/>
  <c r="N167" i="1" s="1"/>
  <c r="P167" i="1" s="1"/>
  <c r="Q167" i="1" s="1"/>
  <c r="L167" i="1"/>
  <c r="O167" i="1" s="1"/>
  <c r="J167" i="1"/>
  <c r="N166" i="1"/>
  <c r="P166" i="1" s="1"/>
  <c r="Q166" i="1" s="1"/>
  <c r="M166" i="1"/>
  <c r="L166" i="1"/>
  <c r="O166" i="1" s="1"/>
  <c r="J166" i="1"/>
  <c r="M165" i="1"/>
  <c r="L165" i="1"/>
  <c r="J165" i="1"/>
  <c r="M164" i="1"/>
  <c r="L164" i="1"/>
  <c r="J164" i="1"/>
  <c r="M163" i="1"/>
  <c r="N163" i="1" s="1"/>
  <c r="P163" i="1" s="1"/>
  <c r="Q163" i="1" s="1"/>
  <c r="L163" i="1"/>
  <c r="O163" i="1" s="1"/>
  <c r="J163" i="1"/>
  <c r="N162" i="1"/>
  <c r="P162" i="1" s="1"/>
  <c r="Q162" i="1" s="1"/>
  <c r="M162" i="1"/>
  <c r="L162" i="1"/>
  <c r="O162" i="1" s="1"/>
  <c r="J162" i="1"/>
  <c r="M161" i="1"/>
  <c r="L161" i="1"/>
  <c r="J161" i="1"/>
  <c r="M158" i="1"/>
  <c r="L158" i="1"/>
  <c r="J158" i="1"/>
  <c r="N156" i="1"/>
  <c r="P156" i="1" s="1"/>
  <c r="Q156" i="1" s="1"/>
  <c r="M156" i="1"/>
  <c r="L156" i="1"/>
  <c r="O156" i="1" s="1"/>
  <c r="J156" i="1"/>
  <c r="M155" i="1"/>
  <c r="L155" i="1"/>
  <c r="J155" i="1"/>
  <c r="M154" i="1"/>
  <c r="L154" i="1"/>
  <c r="J154" i="1"/>
  <c r="M153" i="1"/>
  <c r="N153" i="1" s="1"/>
  <c r="P153" i="1" s="1"/>
  <c r="Q153" i="1" s="1"/>
  <c r="L153" i="1"/>
  <c r="O153" i="1" s="1"/>
  <c r="J153" i="1"/>
  <c r="N152" i="1"/>
  <c r="P152" i="1" s="1"/>
  <c r="Q152" i="1" s="1"/>
  <c r="M152" i="1"/>
  <c r="L152" i="1"/>
  <c r="O152" i="1" s="1"/>
  <c r="J152" i="1"/>
  <c r="M151" i="1"/>
  <c r="L151" i="1"/>
  <c r="J151" i="1"/>
  <c r="M148" i="1"/>
  <c r="L148" i="1"/>
  <c r="J148" i="1"/>
  <c r="P147" i="1"/>
  <c r="Q147" i="1" s="1"/>
  <c r="O147" i="1"/>
  <c r="M147" i="1"/>
  <c r="N147" i="1" s="1"/>
  <c r="L147" i="1"/>
  <c r="J147" i="1"/>
  <c r="N146" i="1"/>
  <c r="P146" i="1" s="1"/>
  <c r="Q146" i="1" s="1"/>
  <c r="M146" i="1"/>
  <c r="L146" i="1"/>
  <c r="O146" i="1" s="1"/>
  <c r="J146" i="1"/>
  <c r="M145" i="1"/>
  <c r="L145" i="1"/>
  <c r="J145" i="1"/>
  <c r="M144" i="1"/>
  <c r="L144" i="1"/>
  <c r="J144" i="1"/>
  <c r="M143" i="1"/>
  <c r="N143" i="1" s="1"/>
  <c r="P143" i="1" s="1"/>
  <c r="Q143" i="1" s="1"/>
  <c r="L143" i="1"/>
  <c r="O143" i="1" s="1"/>
  <c r="J143" i="1"/>
  <c r="M141" i="1"/>
  <c r="L141" i="1"/>
  <c r="J141" i="1"/>
  <c r="M138" i="1"/>
  <c r="L138" i="1"/>
  <c r="J138" i="1"/>
  <c r="P137" i="1"/>
  <c r="Q137" i="1" s="1"/>
  <c r="M137" i="1"/>
  <c r="N137" i="1" s="1"/>
  <c r="L137" i="1"/>
  <c r="O137" i="1" s="1"/>
  <c r="J137" i="1"/>
  <c r="N136" i="1"/>
  <c r="P136" i="1" s="1"/>
  <c r="Q136" i="1" s="1"/>
  <c r="M136" i="1"/>
  <c r="L136" i="1"/>
  <c r="O136" i="1" s="1"/>
  <c r="J136" i="1"/>
  <c r="M135" i="1"/>
  <c r="O135" i="1" s="1"/>
  <c r="L135" i="1"/>
  <c r="J135" i="1"/>
  <c r="M134" i="1"/>
  <c r="L134" i="1"/>
  <c r="J134" i="1"/>
  <c r="P133" i="1"/>
  <c r="Q133" i="1" s="1"/>
  <c r="M133" i="1"/>
  <c r="N133" i="1" s="1"/>
  <c r="L133" i="1"/>
  <c r="O133" i="1" s="1"/>
  <c r="J133" i="1"/>
  <c r="N132" i="1"/>
  <c r="P132" i="1" s="1"/>
  <c r="Q132" i="1" s="1"/>
  <c r="M132" i="1"/>
  <c r="L132" i="1"/>
  <c r="O132" i="1" s="1"/>
  <c r="J132" i="1"/>
  <c r="M131" i="1"/>
  <c r="L131" i="1"/>
  <c r="J131" i="1"/>
  <c r="M130" i="1"/>
  <c r="L130" i="1"/>
  <c r="J130" i="1"/>
  <c r="M129" i="1"/>
  <c r="N129" i="1" s="1"/>
  <c r="P129" i="1" s="1"/>
  <c r="Q129" i="1" s="1"/>
  <c r="L129" i="1"/>
  <c r="O129" i="1" s="1"/>
  <c r="J129" i="1"/>
  <c r="N128" i="1"/>
  <c r="P128" i="1" s="1"/>
  <c r="Q128" i="1" s="1"/>
  <c r="M128" i="1"/>
  <c r="L128" i="1"/>
  <c r="O128" i="1" s="1"/>
  <c r="J128" i="1"/>
  <c r="M126" i="1"/>
  <c r="L126" i="1"/>
  <c r="J126" i="1"/>
  <c r="P125" i="1"/>
  <c r="Q125" i="1" s="1"/>
  <c r="M125" i="1"/>
  <c r="N125" i="1" s="1"/>
  <c r="L125" i="1"/>
  <c r="O125" i="1" s="1"/>
  <c r="J125" i="1"/>
  <c r="N124" i="1"/>
  <c r="P124" i="1" s="1"/>
  <c r="Q124" i="1" s="1"/>
  <c r="M124" i="1"/>
  <c r="L124" i="1"/>
  <c r="O124" i="1" s="1"/>
  <c r="J124" i="1"/>
  <c r="M123" i="1"/>
  <c r="L123" i="1"/>
  <c r="J123" i="1"/>
  <c r="M122" i="1"/>
  <c r="L122" i="1"/>
  <c r="J122" i="1"/>
  <c r="P121" i="1"/>
  <c r="Q121" i="1" s="1"/>
  <c r="M121" i="1"/>
  <c r="N121" i="1" s="1"/>
  <c r="L121" i="1"/>
  <c r="O121" i="1" s="1"/>
  <c r="J121" i="1"/>
  <c r="N120" i="1"/>
  <c r="P120" i="1" s="1"/>
  <c r="Q120" i="1" s="1"/>
  <c r="M120" i="1"/>
  <c r="L120" i="1"/>
  <c r="O120" i="1" s="1"/>
  <c r="J120" i="1"/>
  <c r="O117" i="1"/>
  <c r="M117" i="1"/>
  <c r="N117" i="1" s="1"/>
  <c r="P117" i="1" s="1"/>
  <c r="Q117" i="1" s="1"/>
  <c r="L117" i="1"/>
  <c r="J117" i="1"/>
  <c r="M115" i="1"/>
  <c r="N115" i="1" s="1"/>
  <c r="P115" i="1" s="1"/>
  <c r="Q115" i="1" s="1"/>
  <c r="L115" i="1"/>
  <c r="J115" i="1"/>
  <c r="O114" i="1"/>
  <c r="N114" i="1"/>
  <c r="P114" i="1" s="1"/>
  <c r="Q114" i="1" s="1"/>
  <c r="M114" i="1"/>
  <c r="L114" i="1"/>
  <c r="J114" i="1"/>
  <c r="M113" i="1"/>
  <c r="N113" i="1" s="1"/>
  <c r="P113" i="1" s="1"/>
  <c r="Q113" i="1" s="1"/>
  <c r="L113" i="1"/>
  <c r="O113" i="1" s="1"/>
  <c r="J113" i="1"/>
  <c r="M112" i="1"/>
  <c r="L112" i="1"/>
  <c r="J112" i="1"/>
  <c r="P111" i="1"/>
  <c r="Q111" i="1" s="1"/>
  <c r="M111" i="1"/>
  <c r="N111" i="1" s="1"/>
  <c r="L111" i="1"/>
  <c r="J111" i="1"/>
  <c r="P110" i="1"/>
  <c r="Q110" i="1" s="1"/>
  <c r="N110" i="1"/>
  <c r="M110" i="1"/>
  <c r="L110" i="1"/>
  <c r="O110" i="1" s="1"/>
  <c r="J110" i="1"/>
  <c r="M109" i="1"/>
  <c r="N109" i="1" s="1"/>
  <c r="P109" i="1" s="1"/>
  <c r="Q109" i="1" s="1"/>
  <c r="L109" i="1"/>
  <c r="O109" i="1" s="1"/>
  <c r="J109" i="1"/>
  <c r="M108" i="1"/>
  <c r="L108" i="1"/>
  <c r="J108" i="1"/>
  <c r="M107" i="1"/>
  <c r="N107" i="1" s="1"/>
  <c r="P107" i="1" s="1"/>
  <c r="Q107" i="1" s="1"/>
  <c r="L107" i="1"/>
  <c r="J107" i="1"/>
  <c r="N106" i="1"/>
  <c r="P106" i="1" s="1"/>
  <c r="Q106" i="1" s="1"/>
  <c r="M106" i="1"/>
  <c r="L106" i="1"/>
  <c r="O106" i="1" s="1"/>
  <c r="J106" i="1"/>
  <c r="O103" i="1"/>
  <c r="M103" i="1"/>
  <c r="N103" i="1" s="1"/>
  <c r="P103" i="1" s="1"/>
  <c r="Q103" i="1" s="1"/>
  <c r="L103" i="1"/>
  <c r="J103" i="1"/>
  <c r="M102" i="1"/>
  <c r="L102" i="1"/>
  <c r="J102" i="1"/>
  <c r="M101" i="1"/>
  <c r="N101" i="1" s="1"/>
  <c r="P101" i="1" s="1"/>
  <c r="Q101" i="1" s="1"/>
  <c r="L101" i="1"/>
  <c r="J101" i="1"/>
  <c r="O100" i="1"/>
  <c r="N100" i="1"/>
  <c r="P100" i="1" s="1"/>
  <c r="Q100" i="1" s="1"/>
  <c r="M100" i="1"/>
  <c r="L100" i="1"/>
  <c r="J100" i="1"/>
  <c r="O99" i="1"/>
  <c r="M99" i="1"/>
  <c r="N99" i="1" s="1"/>
  <c r="P99" i="1" s="1"/>
  <c r="Q99" i="1" s="1"/>
  <c r="L99" i="1"/>
  <c r="J99" i="1"/>
  <c r="M98" i="1"/>
  <c r="O98" i="1" s="1"/>
  <c r="L98" i="1"/>
  <c r="J98" i="1"/>
  <c r="M97" i="1"/>
  <c r="N97" i="1" s="1"/>
  <c r="P97" i="1" s="1"/>
  <c r="Q97" i="1" s="1"/>
  <c r="L97" i="1"/>
  <c r="J97" i="1"/>
  <c r="M93" i="1"/>
  <c r="N93" i="1" s="1"/>
  <c r="P93" i="1" s="1"/>
  <c r="Q93" i="1" s="1"/>
  <c r="L93" i="1"/>
  <c r="O93" i="1" s="1"/>
  <c r="J93" i="1"/>
  <c r="L92" i="1"/>
  <c r="O92" i="1" s="1"/>
  <c r="J92" i="1"/>
  <c r="N90" i="1"/>
  <c r="P90" i="1" s="1"/>
  <c r="Q90" i="1" s="1"/>
  <c r="M90" i="1"/>
  <c r="L90" i="1"/>
  <c r="O90" i="1" s="1"/>
  <c r="J90" i="1"/>
  <c r="O89" i="1"/>
  <c r="M89" i="1"/>
  <c r="N89" i="1" s="1"/>
  <c r="P89" i="1" s="1"/>
  <c r="Q89" i="1" s="1"/>
  <c r="L89" i="1"/>
  <c r="J89" i="1"/>
  <c r="M85" i="1"/>
  <c r="L85" i="1"/>
  <c r="J85" i="1"/>
  <c r="M84" i="1"/>
  <c r="N84" i="1" s="1"/>
  <c r="P84" i="1" s="1"/>
  <c r="Q84" i="1" s="1"/>
  <c r="L84" i="1"/>
  <c r="J84" i="1"/>
  <c r="N83" i="1"/>
  <c r="P83" i="1" s="1"/>
  <c r="Q83" i="1" s="1"/>
  <c r="M83" i="1"/>
  <c r="L83" i="1"/>
  <c r="O83" i="1" s="1"/>
  <c r="J83" i="1"/>
  <c r="M70" i="1"/>
  <c r="L70" i="1"/>
  <c r="J70" i="1"/>
  <c r="P67" i="1"/>
  <c r="Q67" i="1" s="1"/>
  <c r="M67" i="1"/>
  <c r="N67" i="1" s="1"/>
  <c r="L67" i="1"/>
  <c r="J67" i="1"/>
  <c r="O66" i="1"/>
  <c r="L66" i="1"/>
  <c r="J66" i="1"/>
  <c r="O52" i="1"/>
  <c r="L52" i="1"/>
  <c r="J52" i="1"/>
  <c r="N51" i="1"/>
  <c r="P51" i="1" s="1"/>
  <c r="Q51" i="1" s="1"/>
  <c r="L51" i="1"/>
  <c r="O51" i="1" s="1"/>
  <c r="J51" i="1"/>
  <c r="O50" i="1"/>
  <c r="N50" i="1"/>
  <c r="P50" i="1" s="1"/>
  <c r="Q50" i="1" s="1"/>
  <c r="L50" i="1"/>
  <c r="J50" i="1"/>
  <c r="N44" i="1"/>
  <c r="P44" i="1" s="1"/>
  <c r="Q44" i="1" s="1"/>
  <c r="M44" i="1"/>
  <c r="L44" i="1"/>
  <c r="O44" i="1" s="1"/>
  <c r="J44" i="1"/>
  <c r="O43" i="1"/>
  <c r="N43" i="1"/>
  <c r="P43" i="1" s="1"/>
  <c r="Q43" i="1" s="1"/>
  <c r="M43" i="1"/>
  <c r="L43" i="1"/>
  <c r="J43" i="1"/>
  <c r="L36" i="1"/>
  <c r="J36" i="1"/>
  <c r="N20" i="1"/>
  <c r="P20" i="1" s="1"/>
  <c r="Q20" i="1" s="1"/>
  <c r="L20" i="1"/>
  <c r="J20" i="1"/>
  <c r="M76" i="8"/>
  <c r="L76" i="8"/>
  <c r="J76" i="8"/>
  <c r="N73" i="8"/>
  <c r="P73" i="8" s="1"/>
  <c r="Q73" i="8" s="1"/>
  <c r="M73" i="8"/>
  <c r="L73" i="8"/>
  <c r="J73" i="8"/>
  <c r="M64" i="8"/>
  <c r="N64" i="8" s="1"/>
  <c r="P64" i="8" s="1"/>
  <c r="Q64" i="8" s="1"/>
  <c r="L64" i="8"/>
  <c r="O64" i="8" s="1"/>
  <c r="J64" i="8"/>
  <c r="M56" i="8"/>
  <c r="L56" i="8"/>
  <c r="J56" i="8"/>
  <c r="O76" i="8" l="1"/>
  <c r="O73" i="8"/>
  <c r="O100" i="7"/>
  <c r="O99" i="7"/>
  <c r="O56" i="8"/>
  <c r="O131" i="1"/>
  <c r="O123" i="1"/>
  <c r="O169" i="1"/>
  <c r="O165" i="1"/>
  <c r="O161" i="1"/>
  <c r="O155" i="1"/>
  <c r="O151" i="1"/>
  <c r="O145" i="1"/>
  <c r="O141" i="1"/>
  <c r="O112" i="1"/>
  <c r="O108" i="1"/>
  <c r="O102" i="1"/>
  <c r="O85" i="1"/>
  <c r="O70" i="1"/>
  <c r="O20" i="1"/>
  <c r="A11" i="8"/>
  <c r="N95" i="7"/>
  <c r="P95" i="7" s="1"/>
  <c r="Q95" i="7" s="1"/>
  <c r="N99" i="7"/>
  <c r="P99" i="7" s="1"/>
  <c r="Q99" i="7" s="1"/>
  <c r="A11" i="7"/>
  <c r="A10" i="7"/>
  <c r="O36" i="1"/>
  <c r="N36" i="1"/>
  <c r="P36" i="1" s="1"/>
  <c r="Q36" i="1" s="1"/>
  <c r="N52" i="1"/>
  <c r="P52" i="1" s="1"/>
  <c r="Q52" i="1" s="1"/>
  <c r="N66" i="1"/>
  <c r="P66" i="1" s="1"/>
  <c r="Q66" i="1" s="1"/>
  <c r="N70" i="1"/>
  <c r="P70" i="1" s="1"/>
  <c r="Q70" i="1" s="1"/>
  <c r="N85" i="1"/>
  <c r="P85" i="1" s="1"/>
  <c r="Q85" i="1" s="1"/>
  <c r="N92" i="1"/>
  <c r="P92" i="1" s="1"/>
  <c r="Q92" i="1" s="1"/>
  <c r="N98" i="1"/>
  <c r="P98" i="1" s="1"/>
  <c r="Q98" i="1" s="1"/>
  <c r="N102" i="1"/>
  <c r="P102" i="1" s="1"/>
  <c r="Q102" i="1" s="1"/>
  <c r="N108" i="1"/>
  <c r="P108" i="1" s="1"/>
  <c r="Q108" i="1" s="1"/>
  <c r="N112" i="1"/>
  <c r="P112" i="1" s="1"/>
  <c r="Q112" i="1" s="1"/>
  <c r="N123" i="1"/>
  <c r="P123" i="1" s="1"/>
  <c r="Q123" i="1" s="1"/>
  <c r="N131" i="1"/>
  <c r="P131" i="1" s="1"/>
  <c r="Q131" i="1" s="1"/>
  <c r="N135" i="1"/>
  <c r="P135" i="1" s="1"/>
  <c r="Q135" i="1" s="1"/>
  <c r="N141" i="1"/>
  <c r="P141" i="1" s="1"/>
  <c r="Q141" i="1" s="1"/>
  <c r="N145" i="1"/>
  <c r="P145" i="1" s="1"/>
  <c r="Q145" i="1" s="1"/>
  <c r="N151" i="1"/>
  <c r="P151" i="1" s="1"/>
  <c r="Q151" i="1" s="1"/>
  <c r="N155" i="1"/>
  <c r="P155" i="1" s="1"/>
  <c r="Q155" i="1" s="1"/>
  <c r="N161" i="1"/>
  <c r="P161" i="1" s="1"/>
  <c r="Q161" i="1" s="1"/>
  <c r="N165" i="1"/>
  <c r="P165" i="1" s="1"/>
  <c r="Q165" i="1" s="1"/>
  <c r="N169" i="1"/>
  <c r="P169" i="1" s="1"/>
  <c r="Q169" i="1" s="1"/>
  <c r="O67" i="1"/>
  <c r="O84" i="1"/>
  <c r="O97" i="1"/>
  <c r="O101" i="1"/>
  <c r="O107" i="1"/>
  <c r="O111" i="1"/>
  <c r="O115" i="1"/>
  <c r="O122" i="1"/>
  <c r="N122" i="1"/>
  <c r="P122" i="1" s="1"/>
  <c r="Q122" i="1" s="1"/>
  <c r="O126" i="1"/>
  <c r="N126" i="1"/>
  <c r="P126" i="1" s="1"/>
  <c r="Q126" i="1" s="1"/>
  <c r="O130" i="1"/>
  <c r="N130" i="1"/>
  <c r="P130" i="1" s="1"/>
  <c r="Q130" i="1" s="1"/>
  <c r="O134" i="1"/>
  <c r="N134" i="1"/>
  <c r="P134" i="1" s="1"/>
  <c r="Q134" i="1" s="1"/>
  <c r="O138" i="1"/>
  <c r="N138" i="1"/>
  <c r="P138" i="1" s="1"/>
  <c r="Q138" i="1" s="1"/>
  <c r="O144" i="1"/>
  <c r="N144" i="1"/>
  <c r="P144" i="1" s="1"/>
  <c r="Q144" i="1" s="1"/>
  <c r="O148" i="1"/>
  <c r="N148" i="1"/>
  <c r="P148" i="1" s="1"/>
  <c r="Q148" i="1" s="1"/>
  <c r="O154" i="1"/>
  <c r="N154" i="1"/>
  <c r="P154" i="1" s="1"/>
  <c r="Q154" i="1" s="1"/>
  <c r="O158" i="1"/>
  <c r="N158" i="1"/>
  <c r="P158" i="1" s="1"/>
  <c r="Q158" i="1" s="1"/>
  <c r="O164" i="1"/>
  <c r="N164" i="1"/>
  <c r="P164" i="1" s="1"/>
  <c r="Q164" i="1" s="1"/>
  <c r="N56" i="8"/>
  <c r="P56" i="8" s="1"/>
  <c r="Q56" i="8" s="1"/>
  <c r="N76" i="8"/>
  <c r="P76" i="8" s="1"/>
  <c r="Q76" i="8" s="1"/>
  <c r="A18" i="8" l="1"/>
  <c r="A22" i="8"/>
  <c r="A18" i="7"/>
  <c r="A26" i="8" l="1"/>
  <c r="A30" i="8"/>
  <c r="A19" i="7"/>
  <c r="A20" i="7"/>
  <c r="A31" i="8" l="1"/>
  <c r="A24" i="7"/>
  <c r="A35" i="8" l="1"/>
  <c r="A28" i="7"/>
  <c r="A36" i="8" l="1"/>
  <c r="A29" i="7"/>
  <c r="A37" i="8" l="1"/>
  <c r="A40" i="8"/>
  <c r="A43" i="8" s="1"/>
  <c r="A44" i="8" s="1"/>
  <c r="A48" i="8" s="1"/>
  <c r="A52" i="8" s="1"/>
  <c r="A53" i="8" s="1"/>
  <c r="A56" i="8" s="1"/>
  <c r="A57" i="8" s="1"/>
  <c r="A58" i="8" s="1"/>
  <c r="A59" i="8" s="1"/>
  <c r="A60" i="8" s="1"/>
  <c r="A63" i="8" s="1"/>
  <c r="A64" i="8" s="1"/>
  <c r="A65" i="8" s="1"/>
  <c r="A66" i="8" s="1"/>
  <c r="A67" i="8" s="1"/>
  <c r="A68" i="8" s="1"/>
  <c r="A69" i="8" s="1"/>
  <c r="A70" i="8" s="1"/>
  <c r="A73" i="8" s="1"/>
  <c r="A74" i="8" s="1"/>
  <c r="A75" i="8" s="1"/>
  <c r="A76" i="8" s="1"/>
  <c r="A79" i="8" s="1"/>
  <c r="A30" i="7"/>
  <c r="A34" i="7" l="1"/>
  <c r="A38" i="7" s="1"/>
  <c r="A42" i="7" s="1"/>
  <c r="A43" i="7" s="1"/>
  <c r="A44" i="7"/>
  <c r="A45" i="7" s="1"/>
  <c r="A46" i="7" s="1"/>
  <c r="A47" i="7" s="1"/>
  <c r="A48" i="7" s="1"/>
  <c r="A49" i="7" s="1"/>
  <c r="A50" i="7" s="1"/>
  <c r="A51" i="7" s="1"/>
  <c r="A54" i="7" s="1"/>
  <c r="A55" i="7" s="1"/>
  <c r="A56" i="7" s="1"/>
  <c r="A59" i="7" s="1"/>
  <c r="A60" i="7" s="1"/>
  <c r="A61" i="7" s="1"/>
  <c r="A62" i="7" s="1"/>
  <c r="A63" i="7" s="1"/>
  <c r="A64" i="7" s="1"/>
  <c r="A65" i="7" s="1"/>
  <c r="A69" i="7" s="1"/>
  <c r="A73" i="7" s="1"/>
  <c r="A74" i="7" s="1"/>
  <c r="A75" i="7" s="1"/>
  <c r="A78" i="7" s="1"/>
  <c r="A79" i="7" s="1"/>
  <c r="A80" i="7" s="1"/>
  <c r="A81" i="7" s="1"/>
  <c r="A82" i="7" s="1"/>
  <c r="A85" i="7" s="1"/>
  <c r="A86" i="7" s="1"/>
  <c r="A87" i="7" s="1"/>
  <c r="A88" i="7" s="1"/>
  <c r="A89" i="7" s="1"/>
  <c r="A90" i="7" s="1"/>
  <c r="A91" i="7" s="1"/>
  <c r="A94" i="7" s="1"/>
  <c r="A95" i="7" s="1"/>
  <c r="A96" i="7" s="1"/>
  <c r="A97" i="7" s="1"/>
  <c r="A98" i="7" s="1"/>
  <c r="A99" i="7" s="1"/>
  <c r="A100" i="7" s="1"/>
  <c r="A101" i="7" s="1"/>
  <c r="A102" i="7" s="1"/>
  <c r="A105" i="7" s="1"/>
  <c r="A106" i="7" s="1"/>
  <c r="A107" i="7" s="1"/>
  <c r="A108" i="7" s="1"/>
  <c r="A109" i="7" s="1"/>
  <c r="A110" i="7" s="1"/>
  <c r="A111" i="7" s="1"/>
  <c r="A112" i="7" s="1"/>
  <c r="A115" i="7" s="1"/>
  <c r="A116" i="7" s="1"/>
  <c r="A117" i="7" s="1"/>
  <c r="A118" i="7" s="1"/>
  <c r="A119" i="7" s="1"/>
  <c r="A120" i="7" s="1"/>
  <c r="A121" i="7" s="1"/>
  <c r="A122" i="7" s="1"/>
  <c r="A123" i="7" s="1"/>
  <c r="A126" i="7" s="1"/>
  <c r="A83" i="8" l="1"/>
  <c r="H79" i="8"/>
  <c r="H76" i="8"/>
  <c r="H75" i="8"/>
  <c r="H74" i="8"/>
  <c r="H73" i="8"/>
  <c r="H70" i="8"/>
  <c r="H69" i="8"/>
  <c r="H68" i="8"/>
  <c r="H67" i="8"/>
  <c r="H66" i="8"/>
  <c r="H65" i="8"/>
  <c r="H64" i="8"/>
  <c r="H63" i="8"/>
  <c r="H60" i="8"/>
  <c r="H59" i="8"/>
  <c r="H58" i="8"/>
  <c r="H57" i="8"/>
  <c r="H56" i="8"/>
  <c r="H53" i="8"/>
  <c r="H52" i="8"/>
  <c r="H48" i="8"/>
  <c r="H44" i="8"/>
  <c r="H43" i="8"/>
  <c r="H40" i="8"/>
  <c r="H37" i="8"/>
  <c r="H36" i="8"/>
  <c r="H35" i="8"/>
  <c r="H31" i="8"/>
  <c r="H30" i="8"/>
  <c r="H26" i="8"/>
  <c r="H22" i="8"/>
  <c r="H18" i="8"/>
  <c r="R13" i="8"/>
  <c r="C29" i="4" s="1"/>
  <c r="P11" i="8"/>
  <c r="O11" i="8"/>
  <c r="N11" i="8"/>
  <c r="L11" i="8"/>
  <c r="J11" i="8"/>
  <c r="H11" i="8"/>
  <c r="P10" i="8"/>
  <c r="O10" i="8"/>
  <c r="N10" i="8"/>
  <c r="L10" i="8"/>
  <c r="J10" i="8"/>
  <c r="H10" i="8"/>
  <c r="P9" i="8"/>
  <c r="O9" i="8"/>
  <c r="N9" i="8"/>
  <c r="L9" i="8"/>
  <c r="J9" i="8"/>
  <c r="H9" i="8"/>
  <c r="P8" i="8"/>
  <c r="O8" i="8"/>
  <c r="N8" i="8"/>
  <c r="L8" i="8"/>
  <c r="J8" i="8"/>
  <c r="H8" i="8"/>
  <c r="A8" i="8"/>
  <c r="P7" i="8"/>
  <c r="O7" i="8"/>
  <c r="N7" i="8"/>
  <c r="L7" i="8"/>
  <c r="J7" i="8"/>
  <c r="H7" i="8"/>
  <c r="A7" i="8"/>
  <c r="P6" i="8"/>
  <c r="O6" i="8"/>
  <c r="N6" i="8"/>
  <c r="L6" i="8"/>
  <c r="J6" i="8"/>
  <c r="H6" i="8"/>
  <c r="A6" i="8"/>
  <c r="P5" i="8"/>
  <c r="O5" i="8"/>
  <c r="N5" i="8"/>
  <c r="L5" i="8"/>
  <c r="J5" i="8"/>
  <c r="H5" i="8"/>
  <c r="A5" i="8"/>
  <c r="H126" i="7"/>
  <c r="H123" i="7"/>
  <c r="H122" i="7"/>
  <c r="H121" i="7"/>
  <c r="H120" i="7"/>
  <c r="H119" i="7"/>
  <c r="H118" i="7"/>
  <c r="H117" i="7"/>
  <c r="H116" i="7"/>
  <c r="H115" i="7"/>
  <c r="H112" i="7"/>
  <c r="H111" i="7"/>
  <c r="H110" i="7"/>
  <c r="H109" i="7"/>
  <c r="H108" i="7"/>
  <c r="H107" i="7"/>
  <c r="H106" i="7"/>
  <c r="H105" i="7"/>
  <c r="H102" i="7"/>
  <c r="H101" i="7"/>
  <c r="H100" i="7"/>
  <c r="H99" i="7"/>
  <c r="H98" i="7"/>
  <c r="H97" i="7"/>
  <c r="H96" i="7"/>
  <c r="H95" i="7"/>
  <c r="H94" i="7"/>
  <c r="H91" i="7"/>
  <c r="H90" i="7"/>
  <c r="H89" i="7"/>
  <c r="H88" i="7"/>
  <c r="H87" i="7"/>
  <c r="H86" i="7"/>
  <c r="H85" i="7"/>
  <c r="H82" i="7"/>
  <c r="H81" i="7"/>
  <c r="H80" i="7"/>
  <c r="H79" i="7"/>
  <c r="H78" i="7"/>
  <c r="H75" i="7"/>
  <c r="H74" i="7"/>
  <c r="H73" i="7"/>
  <c r="H69" i="7"/>
  <c r="H65" i="7"/>
  <c r="H64" i="7"/>
  <c r="H63" i="7"/>
  <c r="H62" i="7"/>
  <c r="H61" i="7"/>
  <c r="H60" i="7"/>
  <c r="H59" i="7"/>
  <c r="H56" i="7"/>
  <c r="H55" i="7"/>
  <c r="H54" i="7"/>
  <c r="H51" i="7"/>
  <c r="H50" i="7"/>
  <c r="H49" i="7"/>
  <c r="H48" i="7"/>
  <c r="H47" i="7"/>
  <c r="H46" i="7"/>
  <c r="H45" i="7"/>
  <c r="H44" i="7"/>
  <c r="H43" i="7"/>
  <c r="H42" i="7"/>
  <c r="H38" i="7"/>
  <c r="H34" i="7"/>
  <c r="H30" i="7"/>
  <c r="H29" i="7"/>
  <c r="H28" i="7"/>
  <c r="H24" i="7"/>
  <c r="H20" i="7"/>
  <c r="H19" i="7"/>
  <c r="H18" i="7"/>
  <c r="R13" i="7"/>
  <c r="C16" i="4" s="1"/>
  <c r="P11" i="7"/>
  <c r="O11" i="7"/>
  <c r="N11" i="7"/>
  <c r="L11" i="7"/>
  <c r="J11" i="7"/>
  <c r="H11" i="7"/>
  <c r="P10" i="7"/>
  <c r="O10" i="7"/>
  <c r="N10" i="7"/>
  <c r="L10" i="7"/>
  <c r="J10" i="7"/>
  <c r="H10" i="7"/>
  <c r="P9" i="7"/>
  <c r="O9" i="7"/>
  <c r="N9" i="7"/>
  <c r="L9" i="7"/>
  <c r="J9" i="7"/>
  <c r="H9" i="7"/>
  <c r="P8" i="7"/>
  <c r="O8" i="7"/>
  <c r="N8" i="7"/>
  <c r="L8" i="7"/>
  <c r="J8" i="7"/>
  <c r="H8" i="7"/>
  <c r="P7" i="7"/>
  <c r="O7" i="7"/>
  <c r="N7" i="7"/>
  <c r="L7" i="7"/>
  <c r="J7" i="7"/>
  <c r="H7" i="7"/>
  <c r="A7" i="7"/>
  <c r="P6" i="7"/>
  <c r="O6" i="7"/>
  <c r="N6" i="7"/>
  <c r="L6" i="7"/>
  <c r="J6" i="7"/>
  <c r="H6" i="7"/>
  <c r="A6" i="7"/>
  <c r="P5" i="7"/>
  <c r="O5" i="7"/>
  <c r="N5" i="7"/>
  <c r="L5" i="7"/>
  <c r="J5" i="7"/>
  <c r="H5" i="7"/>
  <c r="A5" i="7"/>
  <c r="A176" i="1"/>
  <c r="A175" i="1"/>
  <c r="A174" i="1"/>
  <c r="A173" i="1"/>
  <c r="H172" i="1"/>
  <c r="A171" i="1"/>
  <c r="A170" i="1"/>
  <c r="H169" i="1"/>
  <c r="H168" i="1"/>
  <c r="H167" i="1"/>
  <c r="H166" i="1"/>
  <c r="H165" i="1"/>
  <c r="H164" i="1"/>
  <c r="H163" i="1"/>
  <c r="H162" i="1"/>
  <c r="H161" i="1"/>
  <c r="A160" i="1"/>
  <c r="A159" i="1"/>
  <c r="H158" i="1"/>
  <c r="H157" i="1"/>
  <c r="H156" i="1"/>
  <c r="H155" i="1"/>
  <c r="H154" i="1"/>
  <c r="H153" i="1"/>
  <c r="H152" i="1"/>
  <c r="H151" i="1"/>
  <c r="A150" i="1"/>
  <c r="A149" i="1"/>
  <c r="H148" i="1"/>
  <c r="H147" i="1"/>
  <c r="H146" i="1"/>
  <c r="H145" i="1"/>
  <c r="H144" i="1"/>
  <c r="H143" i="1"/>
  <c r="H142" i="1"/>
  <c r="H141" i="1"/>
  <c r="A140" i="1"/>
  <c r="A139" i="1"/>
  <c r="H138" i="1"/>
  <c r="H137" i="1"/>
  <c r="H136" i="1"/>
  <c r="H135" i="1"/>
  <c r="H134" i="1"/>
  <c r="H133" i="1"/>
  <c r="H132" i="1"/>
  <c r="H131" i="1"/>
  <c r="H130" i="1"/>
  <c r="H129" i="1"/>
  <c r="H128" i="1"/>
  <c r="H127" i="1"/>
  <c r="H126" i="1"/>
  <c r="H125" i="1"/>
  <c r="H124" i="1"/>
  <c r="H123" i="1"/>
  <c r="H122" i="1"/>
  <c r="H121" i="1"/>
  <c r="H120" i="1"/>
  <c r="A119" i="1"/>
  <c r="A118" i="1"/>
  <c r="H117" i="1"/>
  <c r="H116" i="1"/>
  <c r="H115" i="1"/>
  <c r="H114" i="1"/>
  <c r="H113" i="1"/>
  <c r="H112" i="1"/>
  <c r="H111" i="1"/>
  <c r="H110" i="1"/>
  <c r="H109" i="1"/>
  <c r="H108" i="1"/>
  <c r="H107" i="1"/>
  <c r="H106" i="1"/>
  <c r="A105" i="1"/>
  <c r="A104" i="1"/>
  <c r="H103" i="1"/>
  <c r="H102" i="1"/>
  <c r="H101" i="1"/>
  <c r="H100" i="1"/>
  <c r="H99" i="1"/>
  <c r="H98" i="1"/>
  <c r="H97" i="1"/>
  <c r="A96" i="1"/>
  <c r="A95" i="1"/>
  <c r="H94" i="1"/>
  <c r="H93" i="1"/>
  <c r="H92" i="1"/>
  <c r="H91" i="1"/>
  <c r="H90" i="1"/>
  <c r="H89" i="1"/>
  <c r="A88" i="1"/>
  <c r="A87" i="1"/>
  <c r="A86" i="1"/>
  <c r="H85" i="1"/>
  <c r="H84" i="1"/>
  <c r="H83" i="1"/>
  <c r="A82" i="1"/>
  <c r="A81" i="1"/>
  <c r="A80" i="1"/>
  <c r="H79" i="1"/>
  <c r="H78" i="1"/>
  <c r="H77" i="1"/>
  <c r="H76" i="1"/>
  <c r="H75" i="1"/>
  <c r="H74" i="1"/>
  <c r="H73" i="1"/>
  <c r="H72" i="1"/>
  <c r="H71" i="1"/>
  <c r="H70" i="1"/>
  <c r="A69" i="1"/>
  <c r="A68" i="1"/>
  <c r="H67" i="1"/>
  <c r="H66" i="1"/>
  <c r="H65" i="1"/>
  <c r="H64" i="1"/>
  <c r="A63" i="1"/>
  <c r="A62" i="1"/>
  <c r="H61" i="1"/>
  <c r="H60" i="1"/>
  <c r="H59" i="1"/>
  <c r="H58" i="1"/>
  <c r="H57" i="1"/>
  <c r="H56" i="1"/>
  <c r="H55" i="1"/>
  <c r="H54" i="1"/>
  <c r="H53" i="1"/>
  <c r="H52" i="1"/>
  <c r="H51" i="1"/>
  <c r="H50" i="1"/>
  <c r="H49" i="1"/>
  <c r="H48" i="1"/>
  <c r="A47" i="1"/>
  <c r="A46" i="1"/>
  <c r="A45" i="1"/>
  <c r="H44" i="1"/>
  <c r="H43" i="1"/>
  <c r="A42" i="1"/>
  <c r="A41" i="1"/>
  <c r="A40" i="1"/>
  <c r="H39" i="1"/>
  <c r="A38" i="1"/>
  <c r="A37" i="1"/>
  <c r="H36" i="1"/>
  <c r="A35" i="1"/>
  <c r="A34" i="1"/>
  <c r="A33" i="1"/>
  <c r="H32" i="1"/>
  <c r="H31" i="1"/>
  <c r="H30" i="1"/>
  <c r="A29" i="1"/>
  <c r="A28" i="1"/>
  <c r="A27" i="1"/>
  <c r="H26" i="1"/>
  <c r="H25" i="1"/>
  <c r="H24" i="1"/>
  <c r="A23" i="1"/>
  <c r="A22" i="1"/>
  <c r="A21" i="1"/>
  <c r="H20" i="1"/>
  <c r="H19" i="1"/>
  <c r="H18" i="1"/>
  <c r="A17" i="1"/>
  <c r="A16" i="1"/>
  <c r="A15" i="1"/>
  <c r="A14" i="1"/>
  <c r="R13" i="1"/>
  <c r="C3" i="4" s="1"/>
  <c r="A13" i="1"/>
  <c r="A12" i="1"/>
  <c r="P11" i="1"/>
  <c r="O11" i="1"/>
  <c r="N11" i="1"/>
  <c r="L11" i="1"/>
  <c r="J11" i="1"/>
  <c r="H11" i="1"/>
  <c r="A11" i="1"/>
  <c r="P10" i="1"/>
  <c r="O10" i="1"/>
  <c r="N10" i="1"/>
  <c r="L10" i="1"/>
  <c r="J10" i="1"/>
  <c r="H10" i="1"/>
  <c r="A10" i="1"/>
  <c r="P9" i="1"/>
  <c r="O9" i="1"/>
  <c r="N9" i="1"/>
  <c r="L9" i="1"/>
  <c r="J9" i="1"/>
  <c r="H9" i="1"/>
  <c r="A9" i="1"/>
  <c r="P8" i="1"/>
  <c r="O8" i="1"/>
  <c r="N8" i="1"/>
  <c r="L8" i="1"/>
  <c r="J8" i="1"/>
  <c r="H8" i="1"/>
  <c r="A8" i="1"/>
  <c r="P7" i="1"/>
  <c r="O7" i="1"/>
  <c r="N7" i="1"/>
  <c r="L7" i="1"/>
  <c r="J7" i="1"/>
  <c r="H7" i="1"/>
  <c r="A7" i="1"/>
  <c r="P6" i="1"/>
  <c r="O6" i="1"/>
  <c r="N6" i="1"/>
  <c r="L6" i="1"/>
  <c r="J6" i="1"/>
  <c r="H6" i="1"/>
  <c r="A6" i="1"/>
  <c r="P5" i="1"/>
  <c r="O5" i="1"/>
  <c r="N5" i="1"/>
  <c r="L5" i="1"/>
  <c r="J5" i="1"/>
  <c r="H5" i="1"/>
  <c r="A5" i="1"/>
  <c r="R81" i="8" l="1"/>
  <c r="P84" i="8"/>
  <c r="P131" i="7"/>
  <c r="H131" i="7"/>
  <c r="R135" i="7" s="1"/>
  <c r="R128" i="7"/>
  <c r="L131" i="7"/>
  <c r="D23" i="4"/>
  <c r="L172" i="1"/>
  <c r="J172" i="1"/>
  <c r="Q172" i="1"/>
  <c r="A18" i="1"/>
  <c r="A19" i="1"/>
  <c r="A20" i="1"/>
  <c r="L84" i="8"/>
  <c r="R85" i="8" l="1"/>
  <c r="C30" i="4"/>
  <c r="C31" i="4" s="1"/>
  <c r="D33" i="4" s="1"/>
  <c r="D36" i="4"/>
  <c r="H84" i="8"/>
  <c r="R88" i="8" s="1"/>
  <c r="R132" i="7"/>
  <c r="R136" i="7" s="1"/>
  <c r="C17" i="4"/>
  <c r="C18" i="4" s="1"/>
  <c r="D20" i="4" s="1"/>
  <c r="D21" i="4" s="1"/>
  <c r="H177" i="1"/>
  <c r="R181" i="1" s="1"/>
  <c r="D10" i="4"/>
  <c r="O172" i="1"/>
  <c r="P177" i="1" s="1"/>
  <c r="L177" i="1"/>
  <c r="A24" i="1"/>
  <c r="A25" i="1"/>
  <c r="R133" i="7" l="1"/>
  <c r="R134" i="7"/>
  <c r="D22" i="4"/>
  <c r="D24" i="4"/>
  <c r="D35" i="4"/>
  <c r="D34" i="4"/>
  <c r="D37" i="4"/>
  <c r="R86" i="8"/>
  <c r="R87" i="8"/>
  <c r="R89" i="8"/>
  <c r="A26" i="1"/>
  <c r="C38" i="4" l="1"/>
  <c r="R137" i="7"/>
  <c r="C25" i="4"/>
  <c r="R90" i="8"/>
  <c r="A30" i="1"/>
  <c r="A31" i="1" l="1"/>
  <c r="A32" i="1" l="1"/>
  <c r="A36" i="1" l="1"/>
  <c r="A39" i="1" l="1"/>
  <c r="A43" i="1" s="1"/>
  <c r="A44" i="1" s="1"/>
  <c r="A48" i="1" s="1"/>
  <c r="A49" i="1" s="1"/>
  <c r="A50" i="1" s="1"/>
  <c r="A51" i="1" s="1"/>
  <c r="A52" i="1" s="1"/>
  <c r="A53" i="1" s="1"/>
  <c r="A54" i="1" s="1"/>
  <c r="A55" i="1" s="1"/>
  <c r="A56" i="1" s="1"/>
  <c r="A57" i="1" s="1"/>
  <c r="A58" i="1" s="1"/>
  <c r="A59" i="1" s="1"/>
  <c r="A60" i="1" s="1"/>
  <c r="A61" i="1" s="1"/>
  <c r="A64" i="1" s="1"/>
  <c r="A65" i="1" s="1"/>
  <c r="A66" i="1" s="1"/>
  <c r="A67" i="1" s="1"/>
  <c r="A70" i="1" s="1"/>
  <c r="A71" i="1" s="1"/>
  <c r="A72" i="1" s="1"/>
  <c r="A73" i="1" s="1"/>
  <c r="A74" i="1" s="1"/>
  <c r="A75" i="1" s="1"/>
  <c r="A76" i="1" s="1"/>
  <c r="A77" i="1" s="1"/>
  <c r="A78" i="1" s="1"/>
  <c r="A79" i="1" s="1"/>
  <c r="A83" i="1" s="1"/>
  <c r="A84" i="1" s="1"/>
  <c r="A85" i="1" s="1"/>
  <c r="A89" i="1" s="1"/>
  <c r="A90" i="1" s="1"/>
  <c r="A91" i="1" s="1"/>
  <c r="A92" i="1" s="1"/>
  <c r="A93" i="1" s="1"/>
  <c r="A94" i="1" s="1"/>
  <c r="A97" i="1" s="1"/>
  <c r="A98" i="1" s="1"/>
  <c r="A99" i="1" s="1"/>
  <c r="A100" i="1" s="1"/>
  <c r="A101" i="1" s="1"/>
  <c r="A102" i="1" s="1"/>
  <c r="A103" i="1" s="1"/>
  <c r="A106" i="1" s="1"/>
  <c r="A107" i="1" s="1"/>
  <c r="A108" i="1" s="1"/>
  <c r="A109" i="1" s="1"/>
  <c r="A110" i="1" s="1"/>
  <c r="A111" i="1" s="1"/>
  <c r="A112" i="1" s="1"/>
  <c r="A113" i="1" s="1"/>
  <c r="A114" i="1" s="1"/>
  <c r="A115" i="1" s="1"/>
  <c r="A116" i="1" s="1"/>
  <c r="A117" i="1" s="1"/>
  <c r="A120" i="1" s="1"/>
  <c r="A121" i="1" s="1"/>
  <c r="A122" i="1" s="1"/>
  <c r="A123" i="1" s="1"/>
  <c r="A124" i="1" s="1"/>
  <c r="A125" i="1" s="1"/>
  <c r="A126" i="1" s="1"/>
  <c r="A127" i="1" s="1"/>
  <c r="A128" i="1" s="1"/>
  <c r="A129" i="1" s="1"/>
  <c r="A130" i="1" s="1"/>
  <c r="A131" i="1" s="1"/>
  <c r="A132" i="1" s="1"/>
  <c r="A133" i="1" s="1"/>
  <c r="A134" i="1" s="1"/>
  <c r="A135" i="1" s="1"/>
  <c r="A136" i="1" s="1"/>
  <c r="A137" i="1" s="1"/>
  <c r="A138" i="1" s="1"/>
  <c r="A141" i="1" s="1"/>
  <c r="A142" i="1" s="1"/>
  <c r="A143" i="1" s="1"/>
  <c r="A144" i="1" s="1"/>
  <c r="A145" i="1" s="1"/>
  <c r="A146" i="1" s="1"/>
  <c r="A147" i="1" s="1"/>
  <c r="A148" i="1" s="1"/>
  <c r="A151" i="1" s="1"/>
  <c r="A152" i="1" s="1"/>
  <c r="A153" i="1" s="1"/>
  <c r="A154" i="1" s="1"/>
  <c r="A155" i="1" s="1"/>
  <c r="A156" i="1" s="1"/>
  <c r="A157" i="1" s="1"/>
  <c r="A158" i="1" s="1"/>
  <c r="A161" i="1" s="1"/>
  <c r="A162" i="1" s="1"/>
  <c r="A163" i="1" s="1"/>
  <c r="A164" i="1" s="1"/>
  <c r="A165" i="1" s="1"/>
  <c r="A166" i="1" s="1"/>
  <c r="A167" i="1" s="1"/>
  <c r="A168" i="1" s="1"/>
  <c r="A169" i="1" s="1"/>
  <c r="A172" i="1" s="1"/>
  <c r="R174" i="1"/>
  <c r="R178" i="1" s="1"/>
  <c r="R182" i="1" l="1"/>
  <c r="R180" i="1"/>
  <c r="R179" i="1"/>
  <c r="R183" i="1" s="1"/>
  <c r="C4" i="4"/>
  <c r="C5" i="4" s="1"/>
  <c r="D7" i="4" s="1"/>
  <c r="D11" i="4" l="1"/>
  <c r="D9" i="4"/>
  <c r="D8" i="4"/>
  <c r="C12" i="4" s="1"/>
</calcChain>
</file>

<file path=xl/sharedStrings.xml><?xml version="1.0" encoding="utf-8"?>
<sst xmlns="http://schemas.openxmlformats.org/spreadsheetml/2006/main" count="740" uniqueCount="228">
  <si>
    <t>DIVISION NO.</t>
  </si>
  <si>
    <t>DESCRIPTION</t>
  </si>
  <si>
    <t>TOTAL DIV. COST</t>
  </si>
  <si>
    <t>General Requirments</t>
  </si>
  <si>
    <t>Plumbing</t>
  </si>
  <si>
    <t>TOTAL COST</t>
  </si>
  <si>
    <t>CONTIGENCIES</t>
  </si>
  <si>
    <t>OVERHEAD AND PROFIT</t>
  </si>
  <si>
    <t>TAX</t>
  </si>
  <si>
    <t>INSURANCE</t>
  </si>
  <si>
    <t>TOTAL BASEBID</t>
  </si>
  <si>
    <t>DETAILED BREAKDOWN OF ITEMS</t>
  </si>
  <si>
    <t>Address: DISTRICT 3 OPERATIONAL FACILITIES - McCLAIN COUNTY</t>
  </si>
  <si>
    <t>S#</t>
  </si>
  <si>
    <t>Dwg.</t>
  </si>
  <si>
    <t>CSI NO</t>
  </si>
  <si>
    <t>QTY.</t>
  </si>
  <si>
    <t>UNIT</t>
  </si>
  <si>
    <t>WASTAGE</t>
  </si>
  <si>
    <t>QTY. W/ WASTAGE</t>
  </si>
  <si>
    <t>UNIT MATERIAL  COST</t>
  </si>
  <si>
    <t>TOTAL MATERIAL COST</t>
  </si>
  <si>
    <t>UNIT
LABOR
HOUR</t>
  </si>
  <si>
    <t>TOTAL LABOR
HOUR</t>
  </si>
  <si>
    <t>LABOR WAGE/ HOUR</t>
  </si>
  <si>
    <t>UNIT LABOR COST</t>
  </si>
  <si>
    <t>TOTAL LABOR
COST</t>
  </si>
  <si>
    <t>UNIT COST (Labor + Material)</t>
  </si>
  <si>
    <t>TOTAL
COST</t>
  </si>
  <si>
    <t>TRADE
TOTAL</t>
  </si>
  <si>
    <t>DIVISION 01-GENERAL REQUIREMENTS</t>
  </si>
  <si>
    <t>Permits</t>
  </si>
  <si>
    <t>LS</t>
  </si>
  <si>
    <t>Supervision and Coordination</t>
  </si>
  <si>
    <t>Submittals and Shop drawings</t>
  </si>
  <si>
    <t>Final Cleaning</t>
  </si>
  <si>
    <t>Mobilization Costs</t>
  </si>
  <si>
    <t>Temporary Control &amp; Facilities</t>
  </si>
  <si>
    <t>Scaffolding</t>
  </si>
  <si>
    <t>SUBTOTAL</t>
  </si>
  <si>
    <t>DIVISION 22- PLUMBING</t>
  </si>
  <si>
    <t>VENT PIPES</t>
  </si>
  <si>
    <t>HUBLESS, CAST-IRON SOIL PIPE CISPI AND FITTINGS ASTM A888 OR CISPI 301, HUBLESS-PIPING COUPLINGS: STANDARDS: ASTM C1277 AND CISPI 310.</t>
  </si>
  <si>
    <t>1-1/2" Dia Vent Pipe</t>
  </si>
  <si>
    <t>LF</t>
  </si>
  <si>
    <t>2" Dia Vent Pipe</t>
  </si>
  <si>
    <t>3" Dia Vent Pipe</t>
  </si>
  <si>
    <t>SANITARY PIPES - BELOW GRADE</t>
  </si>
  <si>
    <t>SCHEDULE 40 SOLID-WALL PVC PIPE: ASTM D2665, PVC SOCKET FITTINGS: ASTM D2665, SOLVENT CEMENT: ASTM D2564</t>
  </si>
  <si>
    <t>2" Dia Sanitary Pipe</t>
  </si>
  <si>
    <t>3" Dia Sanitary Pipe</t>
  </si>
  <si>
    <t>4" Dia Sanitary Pipe</t>
  </si>
  <si>
    <t>SANITARY PIPES - ABOVE GRADE</t>
  </si>
  <si>
    <t>CONDENSATE DRAIN PIPES - ABOVE GRADE</t>
  </si>
  <si>
    <t>TYPE M COPPER PIPE W/ FITTINGS (ASSUMED)</t>
  </si>
  <si>
    <t>3/4" Dia Condensate Drain Pipe</t>
  </si>
  <si>
    <t>1/2” THICK FLEXIBLE ELASTOMERIC: CLOSED-CELL OR EXPANDED-RUBBER MATERIALS; SUITABLE FOR MAXIMUM USE TEMPERATURE BETWEEN MINUS 70 DEG F AND 220 DEG F. COMPLY WITH ASTM C534/C534M, POLYOLEFIN ADHESIVE: SOLVENT-BASED ADHESIVE, TYPE I FOR TUBULAR MATERIALS, AEROFLEX USA/ARMACELL LLC.</t>
  </si>
  <si>
    <t>WATER PIPES - BELOW GRADE</t>
  </si>
  <si>
    <t>DRAWN-TEMPER OR ANNEALED-TEMPER COPPER TUBE, ASTM B88, TYPE L; WROUGHT-COPPER, SOLDER-JOINT FITTINGS; AND BRAZED JOINTS.</t>
  </si>
  <si>
    <t>2" Dia Cold Water Pipe</t>
  </si>
  <si>
    <t>2" Dia Non-Potable Water Pipe</t>
  </si>
  <si>
    <t>DOMESTIC WATER PIPES</t>
  </si>
  <si>
    <t>1/2" Dia Cold Water Pipe</t>
  </si>
  <si>
    <t>3/4" Dia Cold Water Pipe</t>
  </si>
  <si>
    <t>1" Dia Cold Water Pipe</t>
  </si>
  <si>
    <t>1-1/4" Dia Cold Water Pipe</t>
  </si>
  <si>
    <t>1/2" Dia Hot Water Pipe</t>
  </si>
  <si>
    <t>3/4" Dia Hot Water Pipe</t>
  </si>
  <si>
    <t>1" Dia Hot Water Pipe</t>
  </si>
  <si>
    <t>1-1/4" Dia Hot Water Pipe</t>
  </si>
  <si>
    <t>3/4" Dia Hot Water Return Pipe</t>
  </si>
  <si>
    <t>1/2" Dia Compressed Air Pipe</t>
  </si>
  <si>
    <t>3/4" Dia Compressed Air Pipe</t>
  </si>
  <si>
    <t>1" Dia Compressed Air Pipe</t>
  </si>
  <si>
    <t>1” THICK FLEXIBLE ELASTOMERIC: CLOSED-CELL OR EXPANDED-RUBBER MATERIALS; SUITABLE FOR MAXIMUM USE TEMPERATURE BETWEEN MINUS 70 DEG F AND 220 DEG F. COMPLY WITH ASTM C534/C534M, POLYOLEFIN ADHESIVE: SOLVENT-BASED ADHESIVE, TYPE I FOR TUBULAR MATERIALS, AEROFLEX USA/ARMACELL LLC.</t>
  </si>
  <si>
    <t>GAS PIPES - BELOW GARDE</t>
  </si>
  <si>
    <t>PE PIPE: ASTM D2513, SDR 11, PE FITTINGS: ASTM D2683, SOCKET-FUSION TYPE OR ASTM D3261, BUTT-FUSION TYPE WITH  DIMENSIONS MATCHING PE PIPE</t>
  </si>
  <si>
    <t>1" Dia Gas Pipe</t>
  </si>
  <si>
    <t>2" Dia Gas Pipe</t>
  </si>
  <si>
    <t>3" Dia Gas Pipe</t>
  </si>
  <si>
    <t>GAS PIPES - ABOVE GARDE</t>
  </si>
  <si>
    <t>SCHEDULE 40, STEEL PIPE: ASTM A53/A53M, BLACK STEEL, TYPE E OR S, GRADE B, MALLEABLE-IRON THREADED FITTINGS: ASME B16.3, CLASS 150, STANDARD PATTERN.</t>
  </si>
  <si>
    <t>1/2" Dia Gas Pipe</t>
  </si>
  <si>
    <t>3/4" Dia Gas Pipe</t>
  </si>
  <si>
    <t>1-1/4" Dia Gas Pipe</t>
  </si>
  <si>
    <t>1-1/2" Dia Gas Pipe</t>
  </si>
  <si>
    <t>GAS ACCESSORIES</t>
  </si>
  <si>
    <t>Gas Cock</t>
  </si>
  <si>
    <t>EA</t>
  </si>
  <si>
    <t>Gas Dirt Leg</t>
  </si>
  <si>
    <t>Gas Union</t>
  </si>
  <si>
    <t>Manual Shut-Off Gas Valve W/ 1/8" NPT Plugged Tapping For Test Gauge Connection</t>
  </si>
  <si>
    <t>1" Dia Gas Pressure Regulator</t>
  </si>
  <si>
    <t>2" Dia Gas Valved W/ Capped</t>
  </si>
  <si>
    <t>2" Dia Gas Pressure Regulator</t>
  </si>
  <si>
    <t>ACCESSORIES</t>
  </si>
  <si>
    <t>VTR, Vent Through Roof</t>
  </si>
  <si>
    <t>2-Way Cleanout, ZURN OR WATTS.</t>
  </si>
  <si>
    <t>3/4" Dia P-Trap Assembly</t>
  </si>
  <si>
    <t>Ball Valve, LEAD FREE, NIBCO OR APOLLO.</t>
  </si>
  <si>
    <t>Condensate Drain Neutralizer</t>
  </si>
  <si>
    <t>FCO, Floor Cleanout, ZURN OR WATTS.</t>
  </si>
  <si>
    <t>WCO, Wall Cleanout, ZURN OR WATTS.</t>
  </si>
  <si>
    <t>WHA-A, WATER HAMMER ARRESTOR, PDI-WH 201.</t>
  </si>
  <si>
    <t>WHA-C, WATER HAMMER ARRESTOR, PDI-WH 201.</t>
  </si>
  <si>
    <t>Pipe Or Unistrut Support Anchored To Floor</t>
  </si>
  <si>
    <t>FIXTURES</t>
  </si>
  <si>
    <t>DHWCP-1, DOMESTIC HOT WATER CIRCULATING PUMP, BELL AND GOSSETT NRF, 5 GPM, HEAD 15 FT, HP 1/25, RPM 2940, VOLT 120, PH 1. PROVIDE WITH TIMER AND AQUASTAT, SUCH THAT THE PUMP WILL ONLY CIRCULATE WHEN THE ON TIME CONDITIONS ARE MET AND WHEN THE WATER TEMPERATURE IS 10°F BELOW THE SET OUTPUT TEMPERATURE OF THE WATER HEATER.</t>
  </si>
  <si>
    <t>Yard Hydrant, WOODFORD MODEL Y2 OR EQUAL</t>
  </si>
  <si>
    <t>FD-A, FLOOR DRAIN, 6" ROUND, NICKEL BRONZE, PROVIDE DEEP SEAL TRAP PROTECTION</t>
  </si>
  <si>
    <t>FD-B, FLOOR DRAIN, 6" ROUND, NICKEL BRONZE RECESSED, PROVIDE DEEP SEAL TRAP PROTECTION</t>
  </si>
  <si>
    <t>FS-1, FLOOR SINK, 12" SQUARE FLOOR SINK WITH 10" SUMP, NICKEL BRONZE, PROVIDE DEEP SEAL TRAP PROTECTION</t>
  </si>
  <si>
    <t>P-1 FLOOR MOUNTED WATER CLOSET, KOHLER K-10TD00R10, EXPOSED HARD-WIRED AUTOMATIC SENSOR FLUSH VALVE; 1.6 GPF.</t>
  </si>
  <si>
    <t>P-2 FLOOR MOUNTED WATER CLOSET – ADA, KOHLER K-96057, KOHLER K-10TD00R10, EXPOSED HARD-WIRED AUTOMATIC SENSOR FLUSH VALVE; 1.6 GPF.</t>
  </si>
  <si>
    <t>P-3 WALL MOUNTED URINAL – ADA, KOHLER K-4991-ET, KOHLER K-10UD00G20, EXPOSED HARD-WIRED AUTOMATIC SENSOR FLUSH VALVE; 0.5 GPF.</t>
  </si>
  <si>
    <t>P-4 WALL MOUNTED LAVATORY, KOHLER K-2005, DELTA 501-DST, MANUAL CENTERSET SINGLE CONTROL FAUCET, 0.5 GPM. THERMOSTATIC MIXING VALVE.</t>
  </si>
  <si>
    <t>P-5 BOTTLE FILLING STATION &amp; BI-LEVEL ADA COOLER, ELKAY LZSTLO8WSSK - WITH FILTER AND CANE GUARD</t>
  </si>
  <si>
    <t>P-6 MOP SERVICE BASIN, FIAT MSB2424, FIAT 830AA000, MANUAL CENTERSET QUARTER TURN DUAL CONTROL FAUCET.</t>
  </si>
  <si>
    <t>P-7 UNDERMOUNT KITCHEN SINK, KOHLER K-3894, ELKAY LKAV2061.</t>
  </si>
  <si>
    <t>P-8 ICE MAKER OUTLET BOX, GUY GRAY MIB1HAAB - 1/2" SWEAT CONNECTOR WITH ARRESTOR.</t>
  </si>
  <si>
    <t>P-9 HOSE BIBB, WOODFORD 24 - ANTI-SIPHON, VACUUM BREAKER PROTECTED FAUCET.</t>
  </si>
  <si>
    <t>P-11 NON-FREEZE WALL HYDRANT, ZURN Z1344 - EXPOSED, ANTI-SIPHON, AUTOMATIC DRAINING.</t>
  </si>
  <si>
    <t>P-12 HAND SINK, ADVANCE TABCO 7-PS-77-E, ADVANCE TABCO K-175, ELECTRONIC FAUCET; 1.0 GPM.</t>
  </si>
  <si>
    <t>WH-M1, TANKLESS GAS TYPE WATER HEATER, NORITZ NCC199, GPM RECOVERY 80*F 4.8, INPUT MBTU 200, WATTAGE 100W, VOLT 120, PH 1, PROVIDE PVC CONCENTRIC VENT KIT.
1. 11:1 TURNDOWN RATIO
2. UNIFORM ENERGY FACTOR: 0.95.</t>
  </si>
  <si>
    <t>WATER HEATER DETAIL</t>
  </si>
  <si>
    <t>Check Valve, LEAD FREE, NIBCO OR APOLLO.</t>
  </si>
  <si>
    <t>Expansion Tank</t>
  </si>
  <si>
    <t>Strainer</t>
  </si>
  <si>
    <t>T&amp;P Relief Valve</t>
  </si>
  <si>
    <t>Thermometer</t>
  </si>
  <si>
    <t>Union</t>
  </si>
  <si>
    <t>AIR COMPRESSOR DETAIL</t>
  </si>
  <si>
    <t>1/4" NPT Drain Valve</t>
  </si>
  <si>
    <t>Air Gauge</t>
  </si>
  <si>
    <t>Housekeeping Pad</t>
  </si>
  <si>
    <t>Inlet Filter</t>
  </si>
  <si>
    <t>NPT Service Valve</t>
  </si>
  <si>
    <t>Pressure Switch</t>
  </si>
  <si>
    <t>Vibration Isolator, BOD KINETICS FDS, OR EQUAL</t>
  </si>
  <si>
    <t>AIR HOSE REEL DETAIL</t>
  </si>
  <si>
    <t>1/2" Dia Hose Quick Connector</t>
  </si>
  <si>
    <t>3/4" Filter/Regulator (125 PSI)</t>
  </si>
  <si>
    <t>3/4" Lubricator</t>
  </si>
  <si>
    <t>Adjustable Hose Stop</t>
  </si>
  <si>
    <t>Ball Valve</t>
  </si>
  <si>
    <t>Threaded End Cap</t>
  </si>
  <si>
    <t>MISC</t>
  </si>
  <si>
    <t>TRENCHING &amp; BACKFILLING</t>
  </si>
  <si>
    <t>CY</t>
  </si>
  <si>
    <t>TOTAL LABOR HOURS</t>
  </si>
  <si>
    <t>TOTAL LABOR COST</t>
  </si>
  <si>
    <t>TOTAL AMOUNT</t>
  </si>
  <si>
    <t>CONTIGENCIES (5%)</t>
  </si>
  <si>
    <t>OVERHEAD AND PROFIT (20%)</t>
  </si>
  <si>
    <t>TAX (8.25%)</t>
  </si>
  <si>
    <t>Project Name: SHED-SHOP BAY - OKLAHOMA DEPARTMENT OF TRANSPORTATION</t>
  </si>
  <si>
    <t>VENT PIPES - BELOW GRADE</t>
  </si>
  <si>
    <t>1-1/2" Dia Gas Pressure Regulator</t>
  </si>
  <si>
    <t>FD-A, FLOOR DRAIN, 6" ROUND, NICKEL BRONZE STRAINER. HEAVY DUTY RATED CAST IRON FLOOR DRAIN. PROVIDE PRO VENT SYSTEMS TRAP GUARD, OR APPROVED EQUAL.</t>
  </si>
  <si>
    <t>FS-1, FLOOR SINK, CAST IRON 12" SQUARE FLOOR SINK WITH 10" SUMP. INSTALL WITH PROVENT TRAP GUARD SEALING DEVICE, OR EQUAL.</t>
  </si>
  <si>
    <t>P-14 OIL/WATER SEPARATOR, STRIEM OS-50, POLYETHYLENE MOLDED, 57 GALLON CAPACITY, 50 GPM MAX FLOW RATE. PROVIDE WITH FIELD ADJUSTABLE RISERS AS REQUIRED TO INSTALL FLUSH WITH FINISH FLOOR, AND 16,000 LBS HEAVY DUTY HIGHWAY RATED COVER. INSTALL PER MANUFACTURER'S REQUIREMENTS.</t>
  </si>
  <si>
    <t>P-16 SINGLE COMPARTMENT SHOP SINK, EAGLE 314-24-1-24, PROVIDE WITH T&amp;S BRASS B-0230-LN FAUCET WITH 10" SWING NOZZLE.</t>
  </si>
  <si>
    <t>P-17 EMERGENCY EYEWASH, BRADLEY S19224B, PROVIDE NAVIGATOR S19-2000 EFX8 THERMOSTATIC MIXING VALVE.</t>
  </si>
  <si>
    <t>WH-E1, CONDENSING TANKLESS WATER HEATER, NORITZ NCC199, GPM RECOVERY 80*F 4.8, INPUT MBTU 199, VOLT 120, PH 1, PROVIDE PVC CONCENTRIC VENT KIT.</t>
  </si>
  <si>
    <t>Project Name: SHED-WASH BAY - OKLAHOMA DEPARTMENT OF TRANSPORTATION</t>
  </si>
  <si>
    <t>STORM DRAIN PIPES - BELOW GRADE</t>
  </si>
  <si>
    <t>4" Dia Storm Drain Pipe</t>
  </si>
  <si>
    <t>3/4" Dia Non-Potable Water Pipe</t>
  </si>
  <si>
    <t>2" Dia Fill Valve W/ 2" Camlock Fire Hose (25 LF) W/ Quick Connect Coupling</t>
  </si>
  <si>
    <t>AD-1, AREA DRAIN, 6" WIDE POLESTER POLYMER CONCRETE TRENCH DRAIN SYSTEM. TRENCH DRAIN TO BE SLOPED TO END DRAIN, PROVIDE WITH CATCH BASIN AND SEDIMENT BUCKET. PROVIDE GRADE STYLE #502 SLOTTED DUCTILE IRON GRATE WITH LOCKING DEVICES</t>
  </si>
  <si>
    <t>P-15 TRENCH DRAIN, GLOBAL DRAIN TECHNOLOGIES LTF60C5-102, 6" WIDE POLESTER POLYMER CONCRETE TRENCH DRAIN SYSTEM. TRENCH DRAIN TO BE SLOPED TO END DRAIN, PROVIDE WITH CATCH BASIN AND SEDIMENT BUCKET. PROVIDE GRADE STYLE #502 SLOTTED DUCTILE IRON GRATE WITH LOCKING DEVICES</t>
  </si>
  <si>
    <t>Labor Type</t>
  </si>
  <si>
    <t>Labor Rate</t>
  </si>
  <si>
    <t>Plum</t>
  </si>
  <si>
    <t>Wastage</t>
  </si>
  <si>
    <t>Each/Count</t>
  </si>
  <si>
    <t>Linear Footage</t>
  </si>
  <si>
    <t>Square Footage</t>
  </si>
  <si>
    <t>SF</t>
  </si>
  <si>
    <t>Square Yard</t>
  </si>
  <si>
    <t>SY</t>
  </si>
  <si>
    <t>Cubic Yard</t>
  </si>
  <si>
    <t>Lumpsum</t>
  </si>
  <si>
    <t>Survery</t>
  </si>
  <si>
    <t>Survey</t>
  </si>
  <si>
    <t>Stair Riser</t>
  </si>
  <si>
    <t>RISER</t>
  </si>
  <si>
    <t>Blocks Count</t>
  </si>
  <si>
    <t>BLOCKS</t>
  </si>
  <si>
    <t>Bags of Pre-Mix Mortar</t>
  </si>
  <si>
    <t>BAGS</t>
  </si>
  <si>
    <t>Linear Footage of Wall</t>
  </si>
  <si>
    <t>LF.Wall</t>
  </si>
  <si>
    <t>Pounds</t>
  </si>
  <si>
    <t>LBS</t>
  </si>
  <si>
    <t>Pieces</t>
  </si>
  <si>
    <t>PCs</t>
  </si>
  <si>
    <t>Location</t>
  </si>
  <si>
    <t>LOC</t>
  </si>
  <si>
    <t>Bundle</t>
  </si>
  <si>
    <t>Rolls</t>
  </si>
  <si>
    <t>ROLLS</t>
  </si>
  <si>
    <t>Boxes</t>
  </si>
  <si>
    <t>BOX</t>
  </si>
  <si>
    <t>Holeses</t>
  </si>
  <si>
    <t>Holes</t>
  </si>
  <si>
    <t>PC</t>
  </si>
  <si>
    <t>Tubes</t>
  </si>
  <si>
    <t>Tube</t>
  </si>
  <si>
    <t>Gallons</t>
  </si>
  <si>
    <t>GA</t>
  </si>
  <si>
    <t>Square of Roofing</t>
  </si>
  <si>
    <t>SQ</t>
  </si>
  <si>
    <t>N/A</t>
  </si>
  <si>
    <r>
      <t>GENERAL SUMMARY (</t>
    </r>
    <r>
      <rPr>
        <b/>
        <sz val="16"/>
        <color theme="7"/>
        <rFont val="Calibri"/>
        <family val="2"/>
      </rPr>
      <t>SHED-SHOP BAY</t>
    </r>
    <r>
      <rPr>
        <b/>
        <sz val="16"/>
        <color theme="0"/>
        <rFont val="Calibri"/>
        <charset val="134"/>
      </rPr>
      <t>)</t>
    </r>
  </si>
  <si>
    <r>
      <t>GENERAL SUMMARY (</t>
    </r>
    <r>
      <rPr>
        <b/>
        <sz val="16"/>
        <color theme="7"/>
        <rFont val="Calibri"/>
        <family val="2"/>
      </rPr>
      <t>MAINTANCE BUILDNG</t>
    </r>
    <r>
      <rPr>
        <b/>
        <sz val="16"/>
        <color theme="0"/>
        <rFont val="Calibri"/>
        <charset val="134"/>
      </rPr>
      <t>)</t>
    </r>
  </si>
  <si>
    <r>
      <t>GENERAL SUMMARY (</t>
    </r>
    <r>
      <rPr>
        <b/>
        <sz val="16"/>
        <color theme="7"/>
        <rFont val="Calibri"/>
        <family val="2"/>
      </rPr>
      <t>SHED-WASH BAY</t>
    </r>
    <r>
      <rPr>
        <b/>
        <sz val="16"/>
        <color theme="0"/>
        <rFont val="Calibri"/>
        <charset val="134"/>
      </rPr>
      <t>)</t>
    </r>
  </si>
  <si>
    <t>1-1/4" Dia Sanitary Pipe</t>
  </si>
  <si>
    <t>1-1/2" Dia Sanitary Pipe</t>
  </si>
  <si>
    <t>2" Dia RPBP, Reducing Pressure Backflow Preventer W/ Full Port Ball Valve</t>
  </si>
  <si>
    <t>1/2" Dia Balancing Valve</t>
  </si>
  <si>
    <t>Anchored Pipe To Wall</t>
  </si>
  <si>
    <t>Wall Mounted Hose Reel W/ Self Looking Latch, Spring Return, Permanently Lubricated Bearings, And Swivels, &amp; 50 Feet Of 1/2" Hose</t>
  </si>
  <si>
    <r>
      <t xml:space="preserve">AC, Air Compressor, </t>
    </r>
    <r>
      <rPr>
        <sz val="12"/>
        <color rgb="FFFF0000"/>
        <rFont val="Calibri"/>
        <family val="2"/>
      </rPr>
      <t>Provided By Other Install By Contractor</t>
    </r>
  </si>
  <si>
    <r>
      <t xml:space="preserve">P-13 LAB SINK, </t>
    </r>
    <r>
      <rPr>
        <sz val="12"/>
        <color rgb="FFFF0000"/>
        <rFont val="Calibri"/>
        <family val="2"/>
      </rPr>
      <t>OWNER PROVIDED.</t>
    </r>
  </si>
  <si>
    <r>
      <t xml:space="preserve">Waste Oil Tank, Final Installed Location To Be Determined By </t>
    </r>
    <r>
      <rPr>
        <sz val="12"/>
        <color rgb="FFFF0000"/>
        <rFont val="Calibri"/>
        <family val="2"/>
      </rPr>
      <t>Owner</t>
    </r>
  </si>
  <si>
    <t>Project Name: ABC</t>
  </si>
  <si>
    <t>Address: XYZ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</si>
</sst>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164" formatCode="_-* #,##0.00_-;\-* #,##0.00_-;_-* &quot;-&quot;??_-;_-@_-"/>
    <numFmt numFmtId="165" formatCode="_(&quot;$&quot;* #,##0_);_(&quot;$&quot;* \(#,##0\);_(&quot;$&quot;* &quot;-&quot;??_);_(@_)"/>
    <numFmt numFmtId="166" formatCode="000000"/>
    <numFmt numFmtId="167" formatCode="_(&quot;$&quot;* #,##0.0_);_(&quot;$&quot;* \(#,##0.0\);_(&quot;$&quot;* &quot;-&quot;??_);_(@_)"/>
    <numFmt numFmtId="168" formatCode="0.000"/>
    <numFmt numFmtId="169" formatCode="0.0"/>
    <numFmt numFmtId="170" formatCode="0.0%"/>
    <numFmt numFmtId="171" formatCode="_-[$$-409]* #,##0_ ;_-[$$-409]* \-#,##0\ ;_-[$$-409]* &quot;-&quot;??_ ;_-@_ "/>
    <numFmt numFmtId="172" formatCode="_-[$$-409]* #,##0.00_ ;_-[$$-409]* \-#,##0.00\ ;_-[$$-409]* &quot;-&quot;??_ ;_-@_ "/>
  </numFmts>
  <fonts count="57">
    <font>
      <sz val="11"/>
      <color theme="1"/>
      <name val="Tw Cen MT"/>
      <charset val="134"/>
      <scheme val="minor"/>
    </font>
    <font>
      <b/>
      <sz val="11"/>
      <color theme="1"/>
      <name val="Calibri"/>
      <charset val="134"/>
    </font>
    <font>
      <sz val="11"/>
      <color theme="1"/>
      <name val="Calibri"/>
      <charset val="134"/>
    </font>
    <font>
      <b/>
      <i/>
      <sz val="11"/>
      <color theme="1"/>
      <name val="Calibri"/>
      <charset val="134"/>
    </font>
    <font>
      <i/>
      <sz val="11"/>
      <color theme="1"/>
      <name val="Calibri"/>
      <charset val="134"/>
    </font>
    <font>
      <b/>
      <i/>
      <sz val="12"/>
      <color theme="1"/>
      <name val="Calibri"/>
      <charset val="134"/>
    </font>
    <font>
      <sz val="11"/>
      <color rgb="FF000000"/>
      <name val="Calibri"/>
      <charset val="134"/>
    </font>
    <font>
      <sz val="12"/>
      <color theme="1"/>
      <name val="Calibri"/>
      <charset val="134"/>
    </font>
    <font>
      <sz val="12"/>
      <color theme="1"/>
      <name val="Calibri"/>
      <charset val="134"/>
    </font>
    <font>
      <sz val="12"/>
      <color indexed="8"/>
      <name val="Calibri"/>
      <charset val="134"/>
    </font>
    <font>
      <sz val="12"/>
      <color rgb="FF000000"/>
      <name val="Calibri"/>
      <charset val="134"/>
    </font>
    <font>
      <sz val="12"/>
      <color rgb="FF000000"/>
      <name val="Calibri"/>
      <charset val="134"/>
    </font>
    <font>
      <b/>
      <sz val="16"/>
      <color theme="0"/>
      <name val="Calibri"/>
      <charset val="134"/>
    </font>
    <font>
      <b/>
      <sz val="24"/>
      <color rgb="FF000000"/>
      <name val="Calibri"/>
      <charset val="134"/>
    </font>
    <font>
      <b/>
      <sz val="12"/>
      <color rgb="FFFFFFFF"/>
      <name val="Calibri"/>
      <charset val="134"/>
    </font>
    <font>
      <b/>
      <sz val="14"/>
      <color rgb="FFFFFFFF"/>
      <name val="Calibri"/>
      <charset val="134"/>
    </font>
    <font>
      <b/>
      <sz val="18"/>
      <color rgb="FFFFFFFF"/>
      <name val="Calibri"/>
      <charset val="134"/>
    </font>
    <font>
      <sz val="12"/>
      <color indexed="9"/>
      <name val="Calibri"/>
      <charset val="134"/>
    </font>
    <font>
      <sz val="12"/>
      <color rgb="FFFFFFFF"/>
      <name val="Calibri"/>
      <charset val="134"/>
    </font>
    <font>
      <sz val="12"/>
      <name val="Calibri"/>
      <charset val="134"/>
    </font>
    <font>
      <b/>
      <sz val="12"/>
      <color theme="1"/>
      <name val="Calibri"/>
      <charset val="134"/>
    </font>
    <font>
      <b/>
      <sz val="12"/>
      <color indexed="8"/>
      <name val="Calibri"/>
      <charset val="134"/>
    </font>
    <font>
      <b/>
      <sz val="12"/>
      <color theme="0"/>
      <name val="Calibri"/>
      <charset val="134"/>
    </font>
    <font>
      <sz val="12"/>
      <color rgb="FF0C0C0C"/>
      <name val="Calibri"/>
      <charset val="134"/>
    </font>
    <font>
      <b/>
      <i/>
      <u/>
      <sz val="12"/>
      <color rgb="FFFF0000"/>
      <name val="Calibri"/>
      <charset val="134"/>
    </font>
    <font>
      <b/>
      <sz val="12"/>
      <name val="Calibri"/>
      <charset val="134"/>
    </font>
    <font>
      <b/>
      <sz val="12"/>
      <color rgb="FF000000"/>
      <name val="Calibri"/>
      <charset val="134"/>
    </font>
    <font>
      <b/>
      <sz val="12"/>
      <color rgb="FF0C0C0C"/>
      <name val="Calibri"/>
      <charset val="134"/>
    </font>
    <font>
      <b/>
      <sz val="12"/>
      <color rgb="FF000000"/>
      <name val="Calibri"/>
      <charset val="134"/>
    </font>
    <font>
      <b/>
      <sz val="12"/>
      <color rgb="FF0C0C0C"/>
      <name val="Calibri"/>
      <charset val="134"/>
    </font>
    <font>
      <b/>
      <sz val="12"/>
      <name val="Times New Roman"/>
      <charset val="134"/>
    </font>
    <font>
      <b/>
      <sz val="12"/>
      <color theme="1"/>
      <name val="Times New Roman"/>
      <charset val="134"/>
    </font>
    <font>
      <b/>
      <sz val="14"/>
      <color theme="1"/>
      <name val="Times New Roman"/>
      <charset val="134"/>
    </font>
    <font>
      <b/>
      <sz val="12"/>
      <color rgb="FF000000"/>
      <name val="Times New Roman"/>
      <charset val="134"/>
    </font>
    <font>
      <b/>
      <sz val="16"/>
      <color theme="0"/>
      <name val="Times New Roman"/>
      <charset val="134"/>
    </font>
    <font>
      <sz val="12"/>
      <name val="Arial"/>
      <charset val="134"/>
    </font>
    <font>
      <b/>
      <sz val="12"/>
      <color theme="1"/>
      <name val="Tw Cen MT"/>
      <charset val="134"/>
      <scheme val="minor"/>
    </font>
    <font>
      <sz val="11"/>
      <color theme="1"/>
      <name val="Tw Cen MT"/>
      <charset val="134"/>
      <scheme val="minor"/>
    </font>
    <font>
      <sz val="12"/>
      <color indexed="9"/>
      <name val="Calibri"/>
      <family val="2"/>
    </font>
    <font>
      <sz val="12"/>
      <color rgb="FFFFFFFF"/>
      <name val="Calibri"/>
      <family val="2"/>
    </font>
    <font>
      <b/>
      <sz val="12"/>
      <color rgb="FFFFFFFF"/>
      <name val="Calibri"/>
      <family val="2"/>
    </font>
    <font>
      <sz val="12"/>
      <color theme="1"/>
      <name val="Calibri"/>
      <family val="2"/>
    </font>
    <font>
      <sz val="12"/>
      <name val="Calibri"/>
      <family val="2"/>
    </font>
    <font>
      <sz val="12"/>
      <color rgb="FF000000"/>
      <name val="Calibri"/>
      <family val="2"/>
    </font>
    <font>
      <b/>
      <sz val="12"/>
      <color theme="1"/>
      <name val="Calibri"/>
      <family val="2"/>
    </font>
    <font>
      <b/>
      <sz val="12"/>
      <color indexed="8"/>
      <name val="Calibri"/>
      <family val="2"/>
    </font>
    <font>
      <b/>
      <sz val="12"/>
      <color theme="0"/>
      <name val="Calibri"/>
      <family val="2"/>
    </font>
    <font>
      <sz val="12"/>
      <color indexed="8"/>
      <name val="Calibri"/>
      <family val="2"/>
    </font>
    <font>
      <sz val="12"/>
      <color rgb="FF0C0C0C"/>
      <name val="Calibri"/>
      <family val="2"/>
    </font>
    <font>
      <b/>
      <i/>
      <u/>
      <sz val="12"/>
      <color rgb="FFFF0000"/>
      <name val="Calibri"/>
      <family val="2"/>
    </font>
    <font>
      <b/>
      <sz val="12"/>
      <name val="Calibri"/>
      <family val="2"/>
    </font>
    <font>
      <b/>
      <sz val="12"/>
      <color rgb="FF000000"/>
      <name val="Calibri"/>
      <family val="2"/>
    </font>
    <font>
      <b/>
      <sz val="12"/>
      <color rgb="FF0C0C0C"/>
      <name val="Calibri"/>
      <family val="2"/>
    </font>
    <font>
      <b/>
      <sz val="12"/>
      <color rgb="FF000000"/>
      <name val="Times New Roman"/>
      <family val="1"/>
    </font>
    <font>
      <b/>
      <sz val="16"/>
      <color theme="7"/>
      <name val="Calibri"/>
      <family val="2"/>
    </font>
    <font>
      <b/>
      <sz val="16"/>
      <color theme="0"/>
      <name val="Calibri"/>
      <family val="2"/>
    </font>
    <font>
      <sz val="12"/>
      <color rgb="FFFF0000"/>
      <name val="Calibri"/>
      <family val="2"/>
    </font>
  </fonts>
  <fills count="17">
    <fill>
      <patternFill patternType="none"/>
    </fill>
    <fill>
      <patternFill patternType="gray125"/>
    </fill>
    <fill>
      <patternFill patternType="solid">
        <fgColor theme="0"/>
        <bgColor indexed="64"/>
      </patternFill>
    </fill>
    <fill>
      <patternFill patternType="solid">
        <fgColor theme="6" tint="0.79973754081850645"/>
        <bgColor indexed="64"/>
      </patternFill>
    </fill>
    <fill>
      <patternFill patternType="solid">
        <fgColor theme="5" tint="0.59999389629810485"/>
        <bgColor indexed="64"/>
      </patternFill>
    </fill>
    <fill>
      <patternFill patternType="solid">
        <fgColor theme="4" tint="0.39973143711661124"/>
        <bgColor indexed="64"/>
      </patternFill>
    </fill>
    <fill>
      <patternFill patternType="solid">
        <fgColor rgb="FF002060"/>
        <bgColor indexed="64"/>
      </patternFill>
    </fill>
    <fill>
      <patternFill patternType="solid">
        <fgColor rgb="FF002060"/>
        <bgColor rgb="FF366092"/>
      </patternFill>
    </fill>
    <fill>
      <patternFill patternType="solid">
        <fgColor rgb="FFDAEEF3"/>
        <bgColor indexed="64"/>
      </patternFill>
    </fill>
    <fill>
      <patternFill patternType="solid">
        <fgColor theme="7"/>
        <bgColor indexed="64"/>
      </patternFill>
    </fill>
    <fill>
      <patternFill patternType="solid">
        <fgColor rgb="FFDAEEF3"/>
        <bgColor rgb="FFDAEEF3"/>
      </patternFill>
    </fill>
    <fill>
      <patternFill patternType="solid">
        <fgColor rgb="FFB6DDE8"/>
        <bgColor rgb="FFB6DDE8"/>
      </patternFill>
    </fill>
    <fill>
      <patternFill patternType="solid">
        <fgColor rgb="FF92CDDC"/>
        <bgColor rgb="FF92CDDC"/>
      </patternFill>
    </fill>
    <fill>
      <patternFill patternType="solid">
        <fgColor rgb="FFFFFF00"/>
        <bgColor indexed="64"/>
      </patternFill>
    </fill>
    <fill>
      <patternFill patternType="solid">
        <fgColor theme="4" tint="0.39979247413556324"/>
        <bgColor indexed="64"/>
      </patternFill>
    </fill>
    <fill>
      <patternFill patternType="solid">
        <fgColor rgb="FF002060"/>
        <bgColor rgb="FF92CDDC"/>
      </patternFill>
    </fill>
    <fill>
      <patternFill patternType="solid">
        <fgColor rgb="FFFFFFCC"/>
        <bgColor indexed="64"/>
      </patternFill>
    </fill>
  </fills>
  <borders count="42">
    <border>
      <left/>
      <right/>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style="medium">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rgb="FFB2B2B2"/>
      </left>
      <right style="thin">
        <color rgb="FFB2B2B2"/>
      </right>
      <top/>
      <bottom/>
      <diagonal/>
    </border>
    <border>
      <left style="thin">
        <color auto="1"/>
      </left>
      <right style="medium">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medium">
        <color auto="1"/>
      </right>
      <top style="thin">
        <color auto="1"/>
      </top>
      <bottom/>
      <diagonal/>
    </border>
    <border>
      <left style="thin">
        <color auto="1"/>
      </left>
      <right/>
      <top style="medium">
        <color auto="1"/>
      </top>
      <bottom style="medium">
        <color auto="1"/>
      </bottom>
      <diagonal/>
    </border>
    <border>
      <left style="thin">
        <color rgb="FFB2B2B2"/>
      </left>
      <right style="medium">
        <color auto="1"/>
      </right>
      <top/>
      <bottom/>
      <diagonal/>
    </border>
    <border>
      <left style="thin">
        <color auto="1"/>
      </left>
      <right style="medium">
        <color auto="1"/>
      </right>
      <top/>
      <bottom style="thin">
        <color auto="1"/>
      </bottom>
      <diagonal/>
    </border>
    <border>
      <left/>
      <right style="thin">
        <color rgb="FFB2B2B2"/>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thin">
        <color auto="1"/>
      </bottom>
      <diagonal/>
    </border>
    <border>
      <left style="medium">
        <color auto="1"/>
      </left>
      <right/>
      <top style="thin">
        <color auto="1"/>
      </top>
      <bottom/>
      <diagonal/>
    </border>
    <border>
      <left style="thin">
        <color rgb="FFB2B2B2"/>
      </left>
      <right style="thin">
        <color rgb="FFB2B2B2"/>
      </right>
      <top style="thin">
        <color rgb="FFB2B2B2"/>
      </top>
      <bottom style="thin">
        <color rgb="FFB2B2B2"/>
      </bottom>
      <diagonal/>
    </border>
  </borders>
  <cellStyleXfs count="13">
    <xf numFmtId="0" fontId="0" fillId="0" borderId="0"/>
    <xf numFmtId="44" fontId="37" fillId="0" borderId="0" applyFont="0" applyFill="0" applyBorder="0" applyAlignment="0" applyProtection="0"/>
    <xf numFmtId="9" fontId="37" fillId="0" borderId="0" applyFont="0" applyFill="0" applyBorder="0" applyAlignment="0" applyProtection="0"/>
    <xf numFmtId="0" fontId="37" fillId="16" borderId="41" applyNumberFormat="0" applyFont="0" applyAlignment="0" applyProtection="0"/>
    <xf numFmtId="44" fontId="37" fillId="0" borderId="0" applyFont="0" applyFill="0" applyBorder="0" applyAlignment="0" applyProtection="0"/>
    <xf numFmtId="44" fontId="35" fillId="0" borderId="0" applyFont="0" applyFill="0" applyBorder="0" applyAlignment="0" applyProtection="0"/>
    <xf numFmtId="44" fontId="37" fillId="0" borderId="0" applyFont="0" applyFill="0" applyBorder="0" applyAlignment="0" applyProtection="0"/>
    <xf numFmtId="0" fontId="37" fillId="0" borderId="0"/>
    <xf numFmtId="0" fontId="35" fillId="0" borderId="0"/>
    <xf numFmtId="0" fontId="6" fillId="0" borderId="0">
      <protection locked="0"/>
    </xf>
    <xf numFmtId="9" fontId="35" fillId="0" borderId="0" applyFont="0" applyFill="0" applyBorder="0" applyAlignment="0" applyProtection="0"/>
    <xf numFmtId="9" fontId="37" fillId="0" borderId="0" applyFont="0" applyFill="0" applyBorder="0" applyAlignment="0" applyProtection="0"/>
    <xf numFmtId="1" fontId="36" fillId="2" borderId="15">
      <alignment horizontal="center" vertical="center"/>
    </xf>
  </cellStyleXfs>
  <cellXfs count="380">
    <xf numFmtId="0" fontId="0" fillId="0" borderId="0" xfId="0"/>
    <xf numFmtId="0" fontId="1" fillId="2" borderId="0" xfId="7" applyFont="1" applyFill="1"/>
    <xf numFmtId="0" fontId="2" fillId="2" borderId="0" xfId="7" applyFont="1" applyFill="1"/>
    <xf numFmtId="0" fontId="3" fillId="2" borderId="0" xfId="7" applyFont="1" applyFill="1"/>
    <xf numFmtId="0" fontId="4" fillId="2" borderId="0" xfId="7" applyFont="1" applyFill="1"/>
    <xf numFmtId="0" fontId="5" fillId="3" borderId="1" xfId="7" applyFont="1" applyFill="1" applyBorder="1" applyAlignment="1">
      <alignment horizontal="center"/>
    </xf>
    <xf numFmtId="0" fontId="5" fillId="3" borderId="2" xfId="7" applyFont="1" applyFill="1" applyBorder="1" applyAlignment="1">
      <alignment horizontal="center"/>
    </xf>
    <xf numFmtId="0" fontId="3" fillId="4" borderId="3" xfId="7" applyFont="1" applyFill="1" applyBorder="1" applyAlignment="1">
      <alignment horizontal="right"/>
    </xf>
    <xf numFmtId="0" fontId="5" fillId="4" borderId="4" xfId="7" applyFont="1" applyFill="1" applyBorder="1"/>
    <xf numFmtId="44" fontId="5" fillId="4" borderId="5" xfId="6" applyFont="1" applyFill="1" applyBorder="1"/>
    <xf numFmtId="0" fontId="3" fillId="4" borderId="6" xfId="7" applyFont="1" applyFill="1" applyBorder="1" applyAlignment="1">
      <alignment horizontal="right"/>
    </xf>
    <xf numFmtId="0" fontId="5" fillId="4" borderId="0" xfId="7" applyFont="1" applyFill="1" applyAlignment="1">
      <alignment horizontal="center"/>
    </xf>
    <xf numFmtId="44" fontId="5" fillId="4" borderId="7" xfId="6" applyFont="1" applyFill="1" applyBorder="1"/>
    <xf numFmtId="0" fontId="3" fillId="4" borderId="8" xfId="7" applyFont="1" applyFill="1" applyBorder="1" applyAlignment="1">
      <alignment horizontal="right"/>
    </xf>
    <xf numFmtId="0" fontId="5" fillId="4" borderId="9" xfId="7" applyFont="1" applyFill="1" applyBorder="1"/>
    <xf numFmtId="165" fontId="5" fillId="4" borderId="10" xfId="6" applyNumberFormat="1" applyFont="1" applyFill="1" applyBorder="1"/>
    <xf numFmtId="0" fontId="5" fillId="5" borderId="3" xfId="7" applyFont="1" applyFill="1" applyBorder="1" applyAlignment="1">
      <alignment horizontal="left"/>
    </xf>
    <xf numFmtId="0" fontId="5" fillId="5" borderId="4" xfId="7" applyFont="1" applyFill="1" applyBorder="1"/>
    <xf numFmtId="9" fontId="5" fillId="5" borderId="5" xfId="11" applyFont="1" applyFill="1" applyBorder="1"/>
    <xf numFmtId="0" fontId="5" fillId="5" borderId="6" xfId="7" applyFont="1" applyFill="1" applyBorder="1"/>
    <xf numFmtId="0" fontId="5" fillId="5" borderId="0" xfId="7" applyFont="1" applyFill="1"/>
    <xf numFmtId="9" fontId="5" fillId="5" borderId="7" xfId="11" applyFont="1" applyFill="1" applyBorder="1"/>
    <xf numFmtId="0" fontId="5" fillId="5" borderId="8" xfId="7" applyFont="1" applyFill="1" applyBorder="1"/>
    <xf numFmtId="0" fontId="5" fillId="5" borderId="9" xfId="7" applyFont="1" applyFill="1" applyBorder="1"/>
    <xf numFmtId="9" fontId="5" fillId="5" borderId="10" xfId="11" applyFont="1" applyFill="1" applyBorder="1"/>
    <xf numFmtId="0" fontId="6" fillId="0" borderId="0" xfId="0" applyFont="1"/>
    <xf numFmtId="0" fontId="7" fillId="0" borderId="0" xfId="0" applyFont="1" applyAlignment="1">
      <alignment vertical="center" wrapText="1"/>
    </xf>
    <xf numFmtId="0" fontId="8" fillId="0" borderId="0" xfId="0" applyFont="1" applyAlignment="1">
      <alignment wrapText="1"/>
    </xf>
    <xf numFmtId="0" fontId="8" fillId="2" borderId="0" xfId="0" applyFont="1" applyFill="1" applyAlignment="1">
      <alignment vertical="center" wrapText="1"/>
    </xf>
    <xf numFmtId="0" fontId="8" fillId="0" borderId="0" xfId="0" applyFont="1" applyAlignment="1">
      <alignment vertical="center" wrapText="1"/>
    </xf>
    <xf numFmtId="0" fontId="9" fillId="0" borderId="0" xfId="0" applyFont="1" applyAlignment="1">
      <alignment wrapText="1"/>
    </xf>
    <xf numFmtId="0" fontId="10" fillId="0" borderId="0" xfId="0" applyFont="1" applyAlignment="1">
      <alignment wrapText="1"/>
    </xf>
    <xf numFmtId="0" fontId="11" fillId="0" borderId="0" xfId="0" applyFont="1" applyAlignment="1">
      <alignment wrapText="1"/>
    </xf>
    <xf numFmtId="0" fontId="8" fillId="2" borderId="0" xfId="0" applyFont="1" applyFill="1" applyAlignment="1">
      <alignment vertical="center"/>
    </xf>
    <xf numFmtId="0" fontId="7" fillId="2" borderId="0" xfId="0" applyFont="1" applyFill="1" applyAlignment="1">
      <alignment vertical="center"/>
    </xf>
    <xf numFmtId="0" fontId="7" fillId="2" borderId="0" xfId="0" applyFont="1" applyFill="1" applyAlignment="1">
      <alignment horizontal="center" vertical="center"/>
    </xf>
    <xf numFmtId="0" fontId="7" fillId="2" borderId="0" xfId="0" applyFont="1" applyFill="1" applyAlignment="1">
      <alignment vertical="center" wrapText="1"/>
    </xf>
    <xf numFmtId="166" fontId="14" fillId="7" borderId="12" xfId="0" applyNumberFormat="1" applyFont="1" applyFill="1" applyBorder="1" applyAlignment="1">
      <alignment horizontal="center" vertical="center" wrapText="1"/>
    </xf>
    <xf numFmtId="166" fontId="15" fillId="7" borderId="13" xfId="0" applyNumberFormat="1" applyFont="1" applyFill="1" applyBorder="1" applyAlignment="1">
      <alignment horizontal="center" vertical="center" wrapText="1"/>
    </xf>
    <xf numFmtId="0" fontId="16" fillId="7" borderId="13" xfId="0" applyFont="1" applyFill="1" applyBorder="1" applyAlignment="1">
      <alignment horizontal="center" vertical="center" wrapText="1"/>
    </xf>
    <xf numFmtId="166" fontId="17" fillId="6" borderId="14" xfId="0" applyNumberFormat="1" applyFont="1" applyFill="1" applyBorder="1" applyAlignment="1">
      <alignment horizontal="center" vertical="center" wrapText="1"/>
    </xf>
    <xf numFmtId="166" fontId="17" fillId="6" borderId="15" xfId="0" applyNumberFormat="1" applyFont="1" applyFill="1" applyBorder="1" applyAlignment="1">
      <alignment horizontal="center" vertical="center" wrapText="1"/>
    </xf>
    <xf numFmtId="166" fontId="18" fillId="7" borderId="15" xfId="0" applyNumberFormat="1" applyFont="1" applyFill="1" applyBorder="1" applyAlignment="1">
      <alignment horizontal="center" vertical="center" wrapText="1"/>
    </xf>
    <xf numFmtId="0" fontId="14" fillId="7" borderId="13" xfId="0" applyFont="1" applyFill="1" applyBorder="1" applyAlignment="1">
      <alignment horizontal="left" vertical="center" wrapText="1"/>
    </xf>
    <xf numFmtId="1" fontId="19" fillId="2" borderId="12" xfId="3" applyNumberFormat="1" applyFont="1" applyFill="1" applyBorder="1" applyAlignment="1">
      <alignment horizontal="center" vertical="center" wrapText="1"/>
    </xf>
    <xf numFmtId="1" fontId="19" fillId="0" borderId="15" xfId="3" applyNumberFormat="1" applyFont="1" applyFill="1" applyBorder="1" applyAlignment="1">
      <alignment vertical="center" wrapText="1"/>
    </xf>
    <xf numFmtId="1" fontId="19" fillId="2" borderId="16" xfId="3" applyNumberFormat="1" applyFont="1" applyFill="1" applyBorder="1" applyAlignment="1">
      <alignment horizontal="center" vertical="center" wrapText="1"/>
    </xf>
    <xf numFmtId="0" fontId="8" fillId="0" borderId="13" xfId="0" applyFont="1" applyBorder="1" applyAlignment="1">
      <alignment horizontal="left" vertical="center" wrapText="1"/>
    </xf>
    <xf numFmtId="0" fontId="8" fillId="0" borderId="13" xfId="0" applyFont="1" applyBorder="1" applyAlignment="1">
      <alignment horizontal="center" vertical="center" wrapText="1"/>
    </xf>
    <xf numFmtId="9" fontId="8" fillId="0" borderId="13" xfId="0" applyNumberFormat="1" applyFont="1" applyBorder="1" applyAlignment="1">
      <alignment horizontal="center" vertical="center" wrapText="1"/>
    </xf>
    <xf numFmtId="1" fontId="8" fillId="0" borderId="13" xfId="0" applyNumberFormat="1" applyFont="1" applyBorder="1" applyAlignment="1">
      <alignment horizontal="center" vertical="center" wrapText="1"/>
    </xf>
    <xf numFmtId="1" fontId="19" fillId="2" borderId="14" xfId="3" applyNumberFormat="1" applyFont="1" applyFill="1" applyBorder="1" applyAlignment="1">
      <alignment horizontal="center" vertical="center" wrapText="1"/>
    </xf>
    <xf numFmtId="1" fontId="19" fillId="2" borderId="17" xfId="3" applyNumberFormat="1" applyFont="1" applyFill="1" applyBorder="1" applyAlignment="1">
      <alignment horizontal="center" vertical="center" wrapText="1"/>
    </xf>
    <xf numFmtId="0" fontId="8" fillId="0" borderId="15" xfId="0" applyFont="1" applyBorder="1" applyAlignment="1">
      <alignment horizontal="left" vertical="center" wrapText="1"/>
    </xf>
    <xf numFmtId="0" fontId="8" fillId="0" borderId="15" xfId="0" applyFont="1" applyBorder="1" applyAlignment="1">
      <alignment horizontal="center" vertical="center" wrapText="1"/>
    </xf>
    <xf numFmtId="1" fontId="19" fillId="2" borderId="18" xfId="3" applyNumberFormat="1" applyFont="1" applyFill="1" applyBorder="1" applyAlignment="1">
      <alignment horizontal="center" vertical="center" wrapText="1"/>
    </xf>
    <xf numFmtId="0" fontId="8" fillId="0" borderId="19" xfId="0" applyFont="1" applyBorder="1" applyAlignment="1">
      <alignment horizontal="left" vertical="center" wrapText="1"/>
    </xf>
    <xf numFmtId="0" fontId="8" fillId="0" borderId="19" xfId="0" applyFont="1" applyBorder="1" applyAlignment="1">
      <alignment horizontal="center" vertical="center" wrapText="1"/>
    </xf>
    <xf numFmtId="1" fontId="19" fillId="2" borderId="15" xfId="3" applyNumberFormat="1" applyFont="1" applyFill="1" applyBorder="1" applyAlignment="1">
      <alignment horizontal="center" vertical="center" wrapText="1"/>
    </xf>
    <xf numFmtId="9" fontId="8" fillId="0" borderId="19" xfId="0" applyNumberFormat="1" applyFont="1" applyBorder="1" applyAlignment="1">
      <alignment horizontal="center" vertical="center" wrapText="1"/>
    </xf>
    <xf numFmtId="1" fontId="8" fillId="0" borderId="19" xfId="0" applyNumberFormat="1" applyFont="1" applyBorder="1" applyAlignment="1">
      <alignment horizontal="center" vertical="center" wrapText="1"/>
    </xf>
    <xf numFmtId="0" fontId="20" fillId="0" borderId="20" xfId="0" applyFont="1" applyBorder="1" applyAlignment="1">
      <alignment vertical="center" wrapText="1"/>
    </xf>
    <xf numFmtId="0" fontId="21" fillId="0" borderId="21" xfId="0" applyFont="1" applyBorder="1" applyAlignment="1">
      <alignment horizontal="right" vertical="center" wrapText="1"/>
    </xf>
    <xf numFmtId="0" fontId="20" fillId="0" borderId="22" xfId="0" applyFont="1" applyBorder="1" applyAlignment="1">
      <alignment vertical="center" wrapText="1"/>
    </xf>
    <xf numFmtId="0" fontId="20" fillId="0" borderId="23" xfId="0" applyFont="1" applyBorder="1" applyAlignment="1">
      <alignment vertical="center" wrapText="1"/>
    </xf>
    <xf numFmtId="1" fontId="19" fillId="2" borderId="24" xfId="3" applyNumberFormat="1" applyFont="1" applyFill="1" applyBorder="1" applyAlignment="1">
      <alignment horizontal="center" vertical="center" wrapText="1"/>
    </xf>
    <xf numFmtId="166" fontId="17" fillId="6" borderId="13" xfId="0" applyNumberFormat="1" applyFont="1" applyFill="1" applyBorder="1" applyAlignment="1">
      <alignment horizontal="center" vertical="center" wrapText="1"/>
    </xf>
    <xf numFmtId="0" fontId="22" fillId="6" borderId="13" xfId="0" applyFont="1" applyFill="1" applyBorder="1" applyAlignment="1">
      <alignment horizontal="left" wrapText="1"/>
    </xf>
    <xf numFmtId="0" fontId="9" fillId="0" borderId="15" xfId="0" applyFont="1" applyBorder="1" applyAlignment="1">
      <alignment vertical="center" wrapText="1"/>
    </xf>
    <xf numFmtId="1" fontId="8" fillId="0" borderId="17" xfId="0" applyNumberFormat="1" applyFont="1" applyBorder="1" applyAlignment="1">
      <alignment horizontal="center" vertical="center" wrapText="1"/>
    </xf>
    <xf numFmtId="0" fontId="22" fillId="6" borderId="15" xfId="0" applyFont="1" applyFill="1" applyBorder="1" applyAlignment="1">
      <alignment horizontal="center" wrapText="1"/>
    </xf>
    <xf numFmtId="1" fontId="8" fillId="0" borderId="15" xfId="0" applyNumberFormat="1" applyFont="1" applyBorder="1" applyAlignment="1">
      <alignment horizontal="center" vertical="center" wrapText="1"/>
    </xf>
    <xf numFmtId="9" fontId="23" fillId="0" borderId="15" xfId="0" applyNumberFormat="1" applyFont="1" applyBorder="1" applyAlignment="1">
      <alignment horizontal="center" vertical="center" wrapText="1"/>
    </xf>
    <xf numFmtId="1" fontId="23" fillId="0" borderId="15" xfId="0" applyNumberFormat="1" applyFont="1" applyBorder="1" applyAlignment="1">
      <alignment horizontal="center" vertical="center" wrapText="1"/>
    </xf>
    <xf numFmtId="0" fontId="24" fillId="0" borderId="15" xfId="0" applyFont="1" applyBorder="1" applyAlignment="1">
      <alignment horizontal="left" vertical="center" wrapText="1"/>
    </xf>
    <xf numFmtId="167" fontId="8" fillId="0" borderId="15" xfId="0" applyNumberFormat="1" applyFont="1" applyBorder="1" applyAlignment="1">
      <alignment horizontal="left" vertical="center" wrapText="1"/>
    </xf>
    <xf numFmtId="168" fontId="10" fillId="0" borderId="15" xfId="0" applyNumberFormat="1" applyFont="1" applyBorder="1" applyAlignment="1">
      <alignment horizontal="center" vertical="center" wrapText="1"/>
    </xf>
    <xf numFmtId="169" fontId="10" fillId="0" borderId="15" xfId="0" applyNumberFormat="1" applyFont="1" applyBorder="1" applyAlignment="1">
      <alignment horizontal="center" vertical="center" wrapText="1"/>
    </xf>
    <xf numFmtId="44" fontId="8" fillId="0" borderId="15" xfId="1" applyFont="1" applyBorder="1" applyAlignment="1" applyProtection="1">
      <alignment horizontal="center" vertical="center" wrapText="1"/>
    </xf>
    <xf numFmtId="167" fontId="8" fillId="0" borderId="19" xfId="0" applyNumberFormat="1" applyFont="1" applyBorder="1" applyAlignment="1">
      <alignment horizontal="left" vertical="center" wrapText="1"/>
    </xf>
    <xf numFmtId="168" fontId="10" fillId="0" borderId="19" xfId="0" applyNumberFormat="1" applyFont="1" applyBorder="1" applyAlignment="1">
      <alignment horizontal="center" vertical="center" wrapText="1"/>
    </xf>
    <xf numFmtId="169" fontId="10" fillId="0" borderId="19" xfId="0" applyNumberFormat="1" applyFont="1" applyBorder="1" applyAlignment="1">
      <alignment horizontal="center" vertical="center" wrapText="1"/>
    </xf>
    <xf numFmtId="44" fontId="8" fillId="0" borderId="19" xfId="1" applyFont="1" applyBorder="1" applyAlignment="1" applyProtection="1">
      <alignment horizontal="center" vertical="center" wrapText="1"/>
    </xf>
    <xf numFmtId="44" fontId="20" fillId="0" borderId="23" xfId="1" applyFont="1" applyFill="1" applyBorder="1" applyAlignment="1">
      <alignment horizontal="right" vertical="center" wrapText="1"/>
    </xf>
    <xf numFmtId="169" fontId="9" fillId="0" borderId="15" xfId="0" applyNumberFormat="1" applyFont="1" applyBorder="1" applyAlignment="1">
      <alignment horizontal="center" vertical="center" wrapText="1"/>
    </xf>
    <xf numFmtId="44" fontId="9" fillId="0" borderId="15" xfId="0" applyNumberFormat="1" applyFont="1" applyBorder="1" applyAlignment="1">
      <alignment horizontal="center" vertical="center" wrapText="1"/>
    </xf>
    <xf numFmtId="166" fontId="15" fillId="7" borderId="20" xfId="0" applyNumberFormat="1" applyFont="1" applyFill="1" applyBorder="1" applyAlignment="1">
      <alignment horizontal="center" vertical="center" wrapText="1"/>
    </xf>
    <xf numFmtId="166" fontId="15" fillId="7" borderId="25" xfId="0" applyNumberFormat="1" applyFont="1" applyFill="1" applyBorder="1" applyAlignment="1">
      <alignment horizontal="center" vertical="center" wrapText="1"/>
    </xf>
    <xf numFmtId="166" fontId="17" fillId="6" borderId="26" xfId="0" applyNumberFormat="1" applyFont="1" applyFill="1" applyBorder="1" applyAlignment="1">
      <alignment horizontal="center" vertical="center" wrapText="1"/>
    </xf>
    <xf numFmtId="166" fontId="17" fillId="6" borderId="25" xfId="0" applyNumberFormat="1" applyFont="1" applyFill="1" applyBorder="1" applyAlignment="1">
      <alignment horizontal="center" vertical="center" wrapText="1"/>
    </xf>
    <xf numFmtId="44" fontId="8" fillId="0" borderId="19" xfId="0" applyNumberFormat="1" applyFont="1" applyBorder="1" applyAlignment="1">
      <alignment horizontal="center" vertical="center" wrapText="1"/>
    </xf>
    <xf numFmtId="44" fontId="8" fillId="0" borderId="25" xfId="0" applyNumberFormat="1" applyFont="1" applyBorder="1" applyAlignment="1">
      <alignment horizontal="center" vertical="center" wrapText="1"/>
    </xf>
    <xf numFmtId="44" fontId="8" fillId="0" borderId="28" xfId="0" applyNumberFormat="1" applyFont="1" applyBorder="1" applyAlignment="1">
      <alignment horizontal="center" vertical="center" wrapText="1"/>
    </xf>
    <xf numFmtId="44" fontId="20" fillId="0" borderId="29" xfId="1" applyFont="1" applyFill="1" applyBorder="1" applyAlignment="1">
      <alignment horizontal="right" vertical="center" wrapText="1"/>
    </xf>
    <xf numFmtId="165" fontId="21" fillId="8" borderId="21" xfId="0" applyNumberFormat="1" applyFont="1" applyFill="1" applyBorder="1" applyAlignment="1">
      <alignment horizontal="center" vertical="center" wrapText="1"/>
    </xf>
    <xf numFmtId="1" fontId="19" fillId="2" borderId="30" xfId="3" applyNumberFormat="1" applyFont="1" applyFill="1" applyBorder="1" applyAlignment="1">
      <alignment horizontal="center" vertical="center" wrapText="1"/>
    </xf>
    <xf numFmtId="166" fontId="17" fillId="6" borderId="20" xfId="0" applyNumberFormat="1" applyFont="1" applyFill="1" applyBorder="1" applyAlignment="1">
      <alignment horizontal="center" vertical="center" wrapText="1"/>
    </xf>
    <xf numFmtId="166" fontId="17" fillId="6" borderId="31" xfId="0" applyNumberFormat="1" applyFont="1" applyFill="1" applyBorder="1" applyAlignment="1">
      <alignment horizontal="center" vertical="center" wrapText="1"/>
    </xf>
    <xf numFmtId="0" fontId="9" fillId="0" borderId="0" xfId="0" applyFont="1" applyAlignment="1">
      <alignment horizontal="left" wrapText="1"/>
    </xf>
    <xf numFmtId="44" fontId="8" fillId="0" borderId="20" xfId="0" applyNumberFormat="1" applyFont="1" applyBorder="1" applyAlignment="1">
      <alignment horizontal="center" vertical="center" wrapText="1"/>
    </xf>
    <xf numFmtId="0" fontId="8" fillId="0" borderId="0" xfId="0" applyFont="1" applyAlignment="1">
      <alignment horizontal="left" wrapText="1"/>
    </xf>
    <xf numFmtId="167" fontId="8" fillId="0" borderId="26" xfId="0" applyNumberFormat="1" applyFont="1" applyBorder="1" applyAlignment="1">
      <alignment horizontal="center" vertical="center" wrapText="1"/>
    </xf>
    <xf numFmtId="167" fontId="8" fillId="0" borderId="25" xfId="0" applyNumberFormat="1" applyFont="1" applyBorder="1" applyAlignment="1">
      <alignment horizontal="center" vertical="center" wrapText="1"/>
    </xf>
    <xf numFmtId="0" fontId="9" fillId="0" borderId="26"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23" xfId="0" applyFont="1" applyBorder="1" applyAlignment="1">
      <alignment horizontal="center" vertical="center" wrapText="1"/>
    </xf>
    <xf numFmtId="1" fontId="9" fillId="0" borderId="23" xfId="0" applyNumberFormat="1" applyFont="1" applyBorder="1" applyAlignment="1">
      <alignment horizontal="center" vertical="center" wrapText="1"/>
    </xf>
    <xf numFmtId="1" fontId="19" fillId="2" borderId="32" xfId="3" applyNumberFormat="1" applyFont="1" applyFill="1" applyBorder="1" applyAlignment="1">
      <alignment horizontal="center" vertical="center" wrapText="1"/>
    </xf>
    <xf numFmtId="1" fontId="19" fillId="2" borderId="19" xfId="3" applyNumberFormat="1" applyFont="1" applyFill="1" applyBorder="1" applyAlignment="1">
      <alignment horizontal="center" vertical="center" wrapText="1"/>
    </xf>
    <xf numFmtId="0" fontId="19" fillId="0" borderId="14"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26" xfId="0" applyFont="1" applyBorder="1" applyAlignment="1">
      <alignment horizontal="center" vertical="center" wrapText="1"/>
    </xf>
    <xf numFmtId="0" fontId="26" fillId="10" borderId="14" xfId="0" applyFont="1" applyFill="1" applyBorder="1" applyAlignment="1">
      <alignment horizontal="left" vertical="center" wrapText="1"/>
    </xf>
    <xf numFmtId="0" fontId="10" fillId="10" borderId="15" xfId="0" applyFont="1" applyFill="1" applyBorder="1" applyAlignment="1">
      <alignment horizontal="center" vertical="center" wrapText="1"/>
    </xf>
    <xf numFmtId="0" fontId="26" fillId="10" borderId="15" xfId="0" applyFont="1" applyFill="1" applyBorder="1" applyAlignment="1">
      <alignment horizontal="center" vertical="center" wrapText="1"/>
    </xf>
    <xf numFmtId="0" fontId="26" fillId="10" borderId="15" xfId="0" applyFont="1" applyFill="1" applyBorder="1" applyAlignment="1">
      <alignment horizontal="left" vertical="center" wrapText="1"/>
    </xf>
    <xf numFmtId="0" fontId="27" fillId="10" borderId="13" xfId="0" applyFont="1" applyFill="1" applyBorder="1" applyAlignment="1">
      <alignment horizontal="center" vertical="center" wrapText="1"/>
    </xf>
    <xf numFmtId="1" fontId="27" fillId="10" borderId="13" xfId="0" applyNumberFormat="1" applyFont="1" applyFill="1" applyBorder="1" applyAlignment="1">
      <alignment horizontal="center" vertical="center" wrapText="1"/>
    </xf>
    <xf numFmtId="0" fontId="26" fillId="10" borderId="15" xfId="0" applyFont="1" applyFill="1" applyBorder="1" applyAlignment="1">
      <alignment horizontal="center" wrapText="1"/>
    </xf>
    <xf numFmtId="0" fontId="26" fillId="10" borderId="15" xfId="0" applyFont="1" applyFill="1" applyBorder="1" applyAlignment="1">
      <alignment horizontal="left" wrapText="1"/>
    </xf>
    <xf numFmtId="1" fontId="26" fillId="10" borderId="15" xfId="0" applyNumberFormat="1" applyFont="1" applyFill="1" applyBorder="1" applyAlignment="1">
      <alignment horizontal="center" vertical="center" wrapText="1"/>
    </xf>
    <xf numFmtId="0" fontId="26" fillId="11" borderId="14" xfId="0" applyFont="1" applyFill="1" applyBorder="1" applyAlignment="1">
      <alignment horizontal="left" vertical="center" wrapText="1"/>
    </xf>
    <xf numFmtId="0" fontId="10" fillId="11" borderId="15" xfId="0" applyFont="1" applyFill="1" applyBorder="1" applyAlignment="1">
      <alignment horizontal="center" vertical="center" wrapText="1"/>
    </xf>
    <xf numFmtId="0" fontId="26" fillId="11" borderId="15" xfId="0" applyFont="1" applyFill="1" applyBorder="1" applyAlignment="1">
      <alignment horizontal="center" wrapText="1"/>
    </xf>
    <xf numFmtId="0" fontId="26" fillId="11" borderId="15" xfId="0" applyFont="1" applyFill="1" applyBorder="1" applyAlignment="1">
      <alignment horizontal="left" wrapText="1"/>
    </xf>
    <xf numFmtId="1" fontId="26" fillId="11" borderId="15" xfId="0" applyNumberFormat="1" applyFont="1" applyFill="1" applyBorder="1" applyAlignment="1">
      <alignment horizontal="center" vertical="center" wrapText="1"/>
    </xf>
    <xf numFmtId="0" fontId="26" fillId="11" borderId="15" xfId="0" applyFont="1" applyFill="1" applyBorder="1" applyAlignment="1">
      <alignment horizontal="center" vertical="center" wrapText="1"/>
    </xf>
    <xf numFmtId="0" fontId="26" fillId="12" borderId="14" xfId="0" applyFont="1" applyFill="1" applyBorder="1" applyAlignment="1">
      <alignment horizontal="left" vertical="center" wrapText="1"/>
    </xf>
    <xf numFmtId="0" fontId="10" fillId="12" borderId="15" xfId="0" applyFont="1" applyFill="1" applyBorder="1" applyAlignment="1">
      <alignment horizontal="center" vertical="center" wrapText="1"/>
    </xf>
    <xf numFmtId="0" fontId="26" fillId="12" borderId="15" xfId="0" applyFont="1" applyFill="1" applyBorder="1" applyAlignment="1">
      <alignment horizontal="center" wrapText="1"/>
    </xf>
    <xf numFmtId="0" fontId="26" fillId="12" borderId="15" xfId="0" applyFont="1" applyFill="1" applyBorder="1" applyAlignment="1">
      <alignment horizontal="left" wrapText="1"/>
    </xf>
    <xf numFmtId="1" fontId="26" fillId="12" borderId="15" xfId="0" applyNumberFormat="1" applyFont="1" applyFill="1" applyBorder="1" applyAlignment="1">
      <alignment horizontal="center" vertical="center" wrapText="1"/>
    </xf>
    <xf numFmtId="0" fontId="26" fillId="12" borderId="15" xfId="0" applyFont="1" applyFill="1" applyBorder="1" applyAlignment="1">
      <alignment horizontal="center" vertical="center" wrapText="1"/>
    </xf>
    <xf numFmtId="0" fontId="26" fillId="12" borderId="33" xfId="0" applyFont="1" applyFill="1" applyBorder="1" applyAlignment="1">
      <alignment horizontal="left" vertical="center" wrapText="1"/>
    </xf>
    <xf numFmtId="0" fontId="11" fillId="12" borderId="34" xfId="0" applyFont="1" applyFill="1" applyBorder="1" applyAlignment="1">
      <alignment horizontal="center" vertical="center" wrapText="1"/>
    </xf>
    <xf numFmtId="166" fontId="28" fillId="12" borderId="34" xfId="0" applyNumberFormat="1" applyFont="1" applyFill="1" applyBorder="1" applyAlignment="1">
      <alignment horizontal="center" vertical="center" wrapText="1"/>
    </xf>
    <xf numFmtId="0" fontId="28" fillId="12" borderId="34" xfId="0" applyFont="1" applyFill="1" applyBorder="1" applyAlignment="1">
      <alignment horizontal="left" vertical="center" wrapText="1"/>
    </xf>
    <xf numFmtId="0" fontId="29" fillId="12" borderId="34" xfId="0" applyFont="1" applyFill="1" applyBorder="1" applyAlignment="1">
      <alignment horizontal="center" vertical="center" wrapText="1"/>
    </xf>
    <xf numFmtId="1" fontId="29" fillId="12" borderId="34" xfId="0" applyNumberFormat="1" applyFont="1" applyFill="1" applyBorder="1" applyAlignment="1">
      <alignment horizontal="center" vertical="center" wrapText="1"/>
    </xf>
    <xf numFmtId="165" fontId="21" fillId="0" borderId="23" xfId="0" applyNumberFormat="1" applyFont="1" applyBorder="1" applyAlignment="1">
      <alignment horizontal="center" vertical="center" wrapText="1"/>
    </xf>
    <xf numFmtId="0" fontId="21" fillId="0" borderId="23" xfId="0" applyFont="1" applyBorder="1" applyAlignment="1">
      <alignment vertical="center" wrapText="1"/>
    </xf>
    <xf numFmtId="167" fontId="21" fillId="0" borderId="23" xfId="0" applyNumberFormat="1" applyFont="1" applyBorder="1" applyAlignment="1">
      <alignment vertical="center" wrapText="1"/>
    </xf>
    <xf numFmtId="167" fontId="9" fillId="0" borderId="23" xfId="0" applyNumberFormat="1" applyFont="1" applyBorder="1" applyAlignment="1">
      <alignment horizontal="center" vertical="center" wrapText="1"/>
    </xf>
    <xf numFmtId="1" fontId="25" fillId="13" borderId="1" xfId="0" applyNumberFormat="1" applyFont="1" applyFill="1" applyBorder="1" applyAlignment="1">
      <alignment horizontal="center" vertical="center" wrapText="1"/>
    </xf>
    <xf numFmtId="44" fontId="27" fillId="10" borderId="13" xfId="0" applyNumberFormat="1" applyFont="1" applyFill="1" applyBorder="1" applyAlignment="1">
      <alignment horizontal="left" vertical="center" wrapText="1"/>
    </xf>
    <xf numFmtId="9" fontId="26" fillId="10" borderId="15" xfId="0" applyNumberFormat="1" applyFont="1" applyFill="1" applyBorder="1" applyAlignment="1">
      <alignment horizontal="left" vertical="center" wrapText="1"/>
    </xf>
    <xf numFmtId="9" fontId="26" fillId="11" borderId="15" xfId="0" applyNumberFormat="1" applyFont="1" applyFill="1" applyBorder="1" applyAlignment="1">
      <alignment horizontal="left" vertical="center" wrapText="1"/>
    </xf>
    <xf numFmtId="10" fontId="26" fillId="12" borderId="15" xfId="0" applyNumberFormat="1" applyFont="1" applyFill="1" applyBorder="1" applyAlignment="1">
      <alignment horizontal="left" vertical="center" wrapText="1"/>
    </xf>
    <xf numFmtId="170" fontId="26" fillId="12" borderId="15" xfId="0" applyNumberFormat="1" applyFont="1" applyFill="1" applyBorder="1" applyAlignment="1">
      <alignment horizontal="left" vertical="center" wrapText="1"/>
    </xf>
    <xf numFmtId="44" fontId="29" fillId="12" borderId="34" xfId="0" applyNumberFormat="1" applyFont="1" applyFill="1" applyBorder="1" applyAlignment="1">
      <alignment horizontal="left" vertical="center" wrapText="1"/>
    </xf>
    <xf numFmtId="167" fontId="9" fillId="0" borderId="29" xfId="0" applyNumberFormat="1" applyFont="1" applyBorder="1" applyAlignment="1">
      <alignment horizontal="center" vertical="center" wrapText="1"/>
    </xf>
    <xf numFmtId="171" fontId="9" fillId="0" borderId="0" xfId="0" applyNumberFormat="1" applyFont="1" applyAlignment="1">
      <alignment horizontal="left" wrapText="1"/>
    </xf>
    <xf numFmtId="1" fontId="19" fillId="2" borderId="25" xfId="3" applyNumberFormat="1" applyFont="1" applyFill="1" applyBorder="1" applyAlignment="1">
      <alignment horizontal="center" vertical="center" wrapText="1"/>
    </xf>
    <xf numFmtId="167" fontId="8" fillId="0" borderId="10" xfId="0" applyNumberFormat="1" applyFont="1" applyBorder="1" applyAlignment="1">
      <alignment horizontal="center" vertical="center" wrapText="1"/>
    </xf>
    <xf numFmtId="0" fontId="10" fillId="0" borderId="0" xfId="0" applyFont="1" applyAlignment="1">
      <alignment horizontal="left" wrapText="1"/>
    </xf>
    <xf numFmtId="165" fontId="26" fillId="10" borderId="31" xfId="0" applyNumberFormat="1" applyFont="1" applyFill="1" applyBorder="1" applyAlignment="1">
      <alignment horizontal="left" vertical="center" wrapText="1"/>
    </xf>
    <xf numFmtId="165" fontId="26" fillId="10" borderId="35" xfId="0" applyNumberFormat="1" applyFont="1" applyFill="1" applyBorder="1" applyAlignment="1">
      <alignment horizontal="left" vertical="center" wrapText="1"/>
    </xf>
    <xf numFmtId="171" fontId="10" fillId="0" borderId="0" xfId="0" applyNumberFormat="1" applyFont="1" applyAlignment="1">
      <alignment wrapText="1"/>
    </xf>
    <xf numFmtId="165" fontId="26" fillId="10" borderId="25" xfId="0" applyNumberFormat="1" applyFont="1" applyFill="1" applyBorder="1" applyAlignment="1">
      <alignment horizontal="left" vertical="center" wrapText="1"/>
    </xf>
    <xf numFmtId="165" fontId="26" fillId="10" borderId="36" xfId="0" applyNumberFormat="1" applyFont="1" applyFill="1" applyBorder="1" applyAlignment="1">
      <alignment horizontal="left" vertical="center" wrapText="1"/>
    </xf>
    <xf numFmtId="0" fontId="26" fillId="0" borderId="0" xfId="0" applyFont="1" applyAlignment="1">
      <alignment wrapText="1"/>
    </xf>
    <xf numFmtId="165" fontId="26" fillId="11" borderId="25" xfId="0" applyNumberFormat="1" applyFont="1" applyFill="1" applyBorder="1" applyAlignment="1">
      <alignment horizontal="left" vertical="center" wrapText="1"/>
    </xf>
    <xf numFmtId="165" fontId="26" fillId="11" borderId="36" xfId="0" applyNumberFormat="1" applyFont="1" applyFill="1" applyBorder="1" applyAlignment="1">
      <alignment horizontal="left" vertical="center" wrapText="1"/>
    </xf>
    <xf numFmtId="165" fontId="26" fillId="12" borderId="25" xfId="0" applyNumberFormat="1" applyFont="1" applyFill="1" applyBorder="1" applyAlignment="1">
      <alignment horizontal="left" vertical="center" wrapText="1"/>
    </xf>
    <xf numFmtId="165" fontId="26" fillId="12" borderId="36" xfId="0" applyNumberFormat="1" applyFont="1" applyFill="1" applyBorder="1" applyAlignment="1">
      <alignment horizontal="left" vertical="center" wrapText="1"/>
    </xf>
    <xf numFmtId="165" fontId="28" fillId="12" borderId="37" xfId="0" applyNumberFormat="1" applyFont="1" applyFill="1" applyBorder="1" applyAlignment="1">
      <alignment horizontal="left" vertical="center" wrapText="1"/>
    </xf>
    <xf numFmtId="165" fontId="28" fillId="12" borderId="38" xfId="0" applyNumberFormat="1" applyFont="1" applyFill="1" applyBorder="1" applyAlignment="1">
      <alignment horizontal="left" vertical="center" wrapText="1"/>
    </xf>
    <xf numFmtId="164" fontId="7" fillId="2" borderId="0" xfId="0" applyNumberFormat="1" applyFont="1" applyFill="1" applyAlignment="1">
      <alignment vertical="center" wrapText="1"/>
    </xf>
    <xf numFmtId="0" fontId="0" fillId="2" borderId="0" xfId="0" applyFill="1"/>
    <xf numFmtId="165" fontId="0" fillId="2" borderId="0" xfId="0" applyNumberFormat="1" applyFill="1"/>
    <xf numFmtId="0" fontId="12" fillId="6" borderId="11" xfId="0" applyFont="1" applyFill="1" applyBorder="1" applyAlignment="1">
      <alignment vertical="center"/>
    </xf>
    <xf numFmtId="0" fontId="16" fillId="7" borderId="27" xfId="0" applyFont="1" applyFill="1" applyBorder="1" applyAlignment="1">
      <alignment horizontal="center" vertical="center" wrapText="1"/>
    </xf>
    <xf numFmtId="0" fontId="30" fillId="0" borderId="39" xfId="0" applyFont="1" applyBorder="1" applyAlignment="1">
      <alignment horizontal="center" vertical="center"/>
    </xf>
    <xf numFmtId="0" fontId="30" fillId="0" borderId="6" xfId="0" applyFont="1" applyBorder="1" applyAlignment="1">
      <alignment horizontal="left" vertical="center"/>
    </xf>
    <xf numFmtId="165" fontId="31" fillId="0" borderId="35" xfId="0" applyNumberFormat="1" applyFont="1" applyBorder="1"/>
    <xf numFmtId="165" fontId="31" fillId="0" borderId="39" xfId="0" applyNumberFormat="1" applyFont="1" applyBorder="1"/>
    <xf numFmtId="0" fontId="30" fillId="0" borderId="36" xfId="0" applyFont="1" applyBorder="1" applyAlignment="1">
      <alignment horizontal="center" vertical="center"/>
    </xf>
    <xf numFmtId="0" fontId="30" fillId="0" borderId="40" xfId="0" applyFont="1" applyBorder="1" applyAlignment="1">
      <alignment horizontal="left" vertical="center"/>
    </xf>
    <xf numFmtId="165" fontId="31" fillId="0" borderId="38" xfId="0" applyNumberFormat="1" applyFont="1" applyBorder="1"/>
    <xf numFmtId="0" fontId="32" fillId="0" borderId="21" xfId="0" applyFont="1" applyBorder="1" applyAlignment="1">
      <alignment horizontal="center" vertical="center"/>
    </xf>
    <xf numFmtId="165" fontId="31" fillId="0" borderId="21" xfId="4" applyNumberFormat="1" applyFont="1" applyFill="1" applyBorder="1" applyAlignment="1">
      <alignment vertical="center"/>
    </xf>
    <xf numFmtId="44" fontId="0" fillId="2" borderId="0" xfId="0" applyNumberFormat="1" applyFill="1"/>
    <xf numFmtId="171" fontId="33" fillId="10" borderId="15" xfId="0" applyNumberFormat="1" applyFont="1" applyFill="1" applyBorder="1" applyAlignment="1">
      <alignment vertical="center"/>
    </xf>
    <xf numFmtId="171" fontId="33" fillId="10" borderId="15" xfId="0" applyNumberFormat="1" applyFont="1" applyFill="1" applyBorder="1" applyAlignment="1">
      <alignment horizontal="left" vertical="center"/>
    </xf>
    <xf numFmtId="171" fontId="33" fillId="11" borderId="15" xfId="0" applyNumberFormat="1" applyFont="1" applyFill="1" applyBorder="1" applyAlignment="1">
      <alignment horizontal="left" vertical="center"/>
    </xf>
    <xf numFmtId="171" fontId="33" fillId="12" borderId="19" xfId="0" applyNumberFormat="1" applyFont="1" applyFill="1" applyBorder="1" applyAlignment="1">
      <alignment horizontal="left" vertical="center"/>
    </xf>
    <xf numFmtId="164" fontId="0" fillId="2" borderId="9" xfId="0" applyNumberFormat="1" applyFill="1" applyBorder="1"/>
    <xf numFmtId="0" fontId="0" fillId="2" borderId="9" xfId="0" applyFill="1" applyBorder="1"/>
    <xf numFmtId="0" fontId="0" fillId="2" borderId="7" xfId="0" applyFill="1" applyBorder="1"/>
    <xf numFmtId="0" fontId="0" fillId="2" borderId="10" xfId="0" applyFill="1" applyBorder="1"/>
    <xf numFmtId="166" fontId="38" fillId="6" borderId="14" xfId="0" applyNumberFormat="1" applyFont="1" applyFill="1" applyBorder="1" applyAlignment="1">
      <alignment horizontal="center" vertical="center" wrapText="1"/>
    </xf>
    <xf numFmtId="166" fontId="38" fillId="6" borderId="15" xfId="0" applyNumberFormat="1" applyFont="1" applyFill="1" applyBorder="1" applyAlignment="1">
      <alignment horizontal="center" vertical="center" wrapText="1"/>
    </xf>
    <xf numFmtId="166" fontId="39" fillId="7" borderId="15" xfId="0" applyNumberFormat="1" applyFont="1" applyFill="1" applyBorder="1" applyAlignment="1">
      <alignment horizontal="center" vertical="center" wrapText="1"/>
    </xf>
    <xf numFmtId="0" fontId="40" fillId="7" borderId="13" xfId="0" applyFont="1" applyFill="1" applyBorder="1" applyAlignment="1">
      <alignment horizontal="left" vertical="center" wrapText="1"/>
    </xf>
    <xf numFmtId="166" fontId="38" fillId="6" borderId="26" xfId="0" applyNumberFormat="1" applyFont="1" applyFill="1" applyBorder="1" applyAlignment="1">
      <alignment horizontal="center" vertical="center" wrapText="1"/>
    </xf>
    <xf numFmtId="166" fontId="38" fillId="6" borderId="25" xfId="0" applyNumberFormat="1" applyFont="1" applyFill="1" applyBorder="1" applyAlignment="1">
      <alignment horizontal="center" vertical="center" wrapText="1"/>
    </xf>
    <xf numFmtId="0" fontId="41" fillId="0" borderId="0" xfId="0" applyFont="1" applyAlignment="1">
      <alignment vertical="center" wrapText="1"/>
    </xf>
    <xf numFmtId="0" fontId="41" fillId="0" borderId="0" xfId="0" applyFont="1" applyAlignment="1">
      <alignment wrapText="1"/>
    </xf>
    <xf numFmtId="1" fontId="42" fillId="2" borderId="12" xfId="3" applyNumberFormat="1" applyFont="1" applyFill="1" applyBorder="1" applyAlignment="1">
      <alignment horizontal="center" vertical="center" wrapText="1"/>
    </xf>
    <xf numFmtId="1" fontId="42" fillId="0" borderId="15" xfId="3" applyNumberFormat="1" applyFont="1" applyFill="1" applyBorder="1" applyAlignment="1">
      <alignment vertical="center" wrapText="1"/>
    </xf>
    <xf numFmtId="1" fontId="42" fillId="2" borderId="16" xfId="3" applyNumberFormat="1" applyFont="1" applyFill="1" applyBorder="1" applyAlignment="1">
      <alignment horizontal="center" vertical="center" wrapText="1"/>
    </xf>
    <xf numFmtId="0" fontId="41" fillId="0" borderId="13" xfId="0" applyFont="1" applyBorder="1" applyAlignment="1">
      <alignment horizontal="left" vertical="center" wrapText="1"/>
    </xf>
    <xf numFmtId="0" fontId="41" fillId="0" borderId="13" xfId="0" applyFont="1" applyBorder="1" applyAlignment="1">
      <alignment horizontal="center" vertical="center" wrapText="1"/>
    </xf>
    <xf numFmtId="9" fontId="41" fillId="0" borderId="13" xfId="0" applyNumberFormat="1" applyFont="1" applyBorder="1" applyAlignment="1">
      <alignment horizontal="center" vertical="center" wrapText="1"/>
    </xf>
    <xf numFmtId="1" fontId="41" fillId="0" borderId="13" xfId="0" applyNumberFormat="1" applyFont="1" applyBorder="1" applyAlignment="1">
      <alignment horizontal="center" vertical="center" wrapText="1"/>
    </xf>
    <xf numFmtId="167" fontId="41" fillId="0" borderId="15" xfId="0" applyNumberFormat="1" applyFont="1" applyBorder="1" applyAlignment="1">
      <alignment horizontal="left" vertical="center" wrapText="1"/>
    </xf>
    <xf numFmtId="168" fontId="43" fillId="0" borderId="15" xfId="0" applyNumberFormat="1" applyFont="1" applyBorder="1" applyAlignment="1">
      <alignment horizontal="center" vertical="center" wrapText="1"/>
    </xf>
    <xf numFmtId="169" fontId="43" fillId="0" borderId="15" xfId="0" applyNumberFormat="1" applyFont="1" applyBorder="1" applyAlignment="1">
      <alignment horizontal="center" vertical="center" wrapText="1"/>
    </xf>
    <xf numFmtId="44" fontId="41" fillId="0" borderId="15" xfId="1" applyFont="1" applyBorder="1" applyAlignment="1" applyProtection="1">
      <alignment horizontal="center" vertical="center" wrapText="1"/>
    </xf>
    <xf numFmtId="44" fontId="41" fillId="0" borderId="19" xfId="0" applyNumberFormat="1" applyFont="1" applyBorder="1" applyAlignment="1">
      <alignment horizontal="center" vertical="center" wrapText="1"/>
    </xf>
    <xf numFmtId="44" fontId="41" fillId="0" borderId="25" xfId="0" applyNumberFormat="1" applyFont="1" applyBorder="1" applyAlignment="1">
      <alignment horizontal="center" vertical="center" wrapText="1"/>
    </xf>
    <xf numFmtId="0" fontId="41" fillId="2" borderId="0" xfId="0" applyFont="1" applyFill="1" applyAlignment="1">
      <alignment vertical="center" wrapText="1"/>
    </xf>
    <xf numFmtId="1" fontId="42" fillId="2" borderId="14" xfId="3" applyNumberFormat="1" applyFont="1" applyFill="1" applyBorder="1" applyAlignment="1">
      <alignment horizontal="center" vertical="center" wrapText="1"/>
    </xf>
    <xf numFmtId="1" fontId="42" fillId="2" borderId="17" xfId="3" applyNumberFormat="1" applyFont="1" applyFill="1" applyBorder="1" applyAlignment="1">
      <alignment horizontal="center" vertical="center" wrapText="1"/>
    </xf>
    <xf numFmtId="0" fontId="41" fillId="0" borderId="15" xfId="0" applyFont="1" applyBorder="1" applyAlignment="1">
      <alignment horizontal="left" vertical="center" wrapText="1"/>
    </xf>
    <xf numFmtId="0" fontId="41" fillId="0" borderId="15" xfId="0" applyFont="1" applyBorder="1" applyAlignment="1">
      <alignment horizontal="center" vertical="center" wrapText="1"/>
    </xf>
    <xf numFmtId="1" fontId="42" fillId="2" borderId="18" xfId="3" applyNumberFormat="1" applyFont="1" applyFill="1" applyBorder="1" applyAlignment="1">
      <alignment horizontal="center" vertical="center" wrapText="1"/>
    </xf>
    <xf numFmtId="0" fontId="41" fillId="0" borderId="19" xfId="0" applyFont="1" applyBorder="1" applyAlignment="1">
      <alignment horizontal="left" vertical="center" wrapText="1"/>
    </xf>
    <xf numFmtId="0" fontId="41" fillId="0" borderId="19" xfId="0" applyFont="1" applyBorder="1" applyAlignment="1">
      <alignment horizontal="center" vertical="center" wrapText="1"/>
    </xf>
    <xf numFmtId="1" fontId="42" fillId="2" borderId="15" xfId="3" applyNumberFormat="1" applyFont="1" applyFill="1" applyBorder="1" applyAlignment="1">
      <alignment horizontal="center" vertical="center" wrapText="1"/>
    </xf>
    <xf numFmtId="9" fontId="41" fillId="0" borderId="19" xfId="0" applyNumberFormat="1" applyFont="1" applyBorder="1" applyAlignment="1">
      <alignment horizontal="center" vertical="center" wrapText="1"/>
    </xf>
    <xf numFmtId="1" fontId="41" fillId="0" borderId="19" xfId="0" applyNumberFormat="1" applyFont="1" applyBorder="1" applyAlignment="1">
      <alignment horizontal="center" vertical="center" wrapText="1"/>
    </xf>
    <xf numFmtId="167" fontId="41" fillId="0" borderId="19" xfId="0" applyNumberFormat="1" applyFont="1" applyBorder="1" applyAlignment="1">
      <alignment horizontal="left" vertical="center" wrapText="1"/>
    </xf>
    <xf numFmtId="168" fontId="43" fillId="0" borderId="19" xfId="0" applyNumberFormat="1" applyFont="1" applyBorder="1" applyAlignment="1">
      <alignment horizontal="center" vertical="center" wrapText="1"/>
    </xf>
    <xf numFmtId="169" fontId="43" fillId="0" borderId="19" xfId="0" applyNumberFormat="1" applyFont="1" applyBorder="1" applyAlignment="1">
      <alignment horizontal="center" vertical="center" wrapText="1"/>
    </xf>
    <xf numFmtId="44" fontId="41" fillId="0" borderId="19" xfId="1" applyFont="1" applyBorder="1" applyAlignment="1" applyProtection="1">
      <alignment horizontal="center" vertical="center" wrapText="1"/>
    </xf>
    <xf numFmtId="44" fontId="41" fillId="0" borderId="28" xfId="0" applyNumberFormat="1" applyFont="1" applyBorder="1" applyAlignment="1">
      <alignment horizontal="center" vertical="center" wrapText="1"/>
    </xf>
    <xf numFmtId="0" fontId="44" fillId="0" borderId="20" xfId="0" applyFont="1" applyBorder="1" applyAlignment="1">
      <alignment vertical="center" wrapText="1"/>
    </xf>
    <xf numFmtId="0" fontId="45" fillId="0" borderId="21" xfId="0" applyFont="1" applyBorder="1" applyAlignment="1">
      <alignment horizontal="right" vertical="center" wrapText="1"/>
    </xf>
    <xf numFmtId="0" fontId="44" fillId="0" borderId="22" xfId="0" applyFont="1" applyBorder="1" applyAlignment="1">
      <alignment vertical="center" wrapText="1"/>
    </xf>
    <xf numFmtId="0" fontId="44" fillId="0" borderId="23" xfId="0" applyFont="1" applyBorder="1" applyAlignment="1">
      <alignment vertical="center" wrapText="1"/>
    </xf>
    <xf numFmtId="44" fontId="44" fillId="0" borderId="23" xfId="1" applyFont="1" applyFill="1" applyBorder="1" applyAlignment="1">
      <alignment horizontal="right" vertical="center" wrapText="1"/>
    </xf>
    <xf numFmtId="44" fontId="44" fillId="0" borderId="29" xfId="1" applyFont="1" applyFill="1" applyBorder="1" applyAlignment="1">
      <alignment horizontal="right" vertical="center" wrapText="1"/>
    </xf>
    <xf numFmtId="165" fontId="45" fillId="8" borderId="21" xfId="0" applyNumberFormat="1" applyFont="1" applyFill="1" applyBorder="1" applyAlignment="1">
      <alignment horizontal="center" vertical="center" wrapText="1"/>
    </xf>
    <xf numFmtId="1" fontId="42" fillId="2" borderId="24" xfId="3" applyNumberFormat="1" applyFont="1" applyFill="1" applyBorder="1" applyAlignment="1">
      <alignment horizontal="center" vertical="center" wrapText="1"/>
    </xf>
    <xf numFmtId="1" fontId="42" fillId="2" borderId="30" xfId="3" applyNumberFormat="1" applyFont="1" applyFill="1" applyBorder="1" applyAlignment="1">
      <alignment horizontal="center" vertical="center" wrapText="1"/>
    </xf>
    <xf numFmtId="166" fontId="38" fillId="6" borderId="13" xfId="0" applyNumberFormat="1" applyFont="1" applyFill="1" applyBorder="1" applyAlignment="1">
      <alignment horizontal="center" vertical="center" wrapText="1"/>
    </xf>
    <xf numFmtId="0" fontId="46" fillId="6" borderId="13" xfId="0" applyFont="1" applyFill="1" applyBorder="1" applyAlignment="1">
      <alignment horizontal="left" wrapText="1"/>
    </xf>
    <xf numFmtId="166" fontId="38" fillId="6" borderId="20" xfId="0" applyNumberFormat="1" applyFont="1" applyFill="1" applyBorder="1" applyAlignment="1">
      <alignment horizontal="center" vertical="center" wrapText="1"/>
    </xf>
    <xf numFmtId="166" fontId="38" fillId="6" borderId="31" xfId="0" applyNumberFormat="1" applyFont="1" applyFill="1" applyBorder="1" applyAlignment="1">
      <alignment horizontal="center" vertical="center" wrapText="1"/>
    </xf>
    <xf numFmtId="0" fontId="47" fillId="0" borderId="0" xfId="0" applyFont="1" applyAlignment="1">
      <alignment horizontal="left" wrapText="1"/>
    </xf>
    <xf numFmtId="0" fontId="47" fillId="0" borderId="0" xfId="0" applyFont="1" applyAlignment="1">
      <alignment wrapText="1"/>
    </xf>
    <xf numFmtId="0" fontId="47" fillId="0" borderId="15" xfId="0" applyFont="1" applyBorder="1" applyAlignment="1">
      <alignment vertical="center" wrapText="1"/>
    </xf>
    <xf numFmtId="1" fontId="41" fillId="0" borderId="17" xfId="0" applyNumberFormat="1" applyFont="1" applyBorder="1" applyAlignment="1">
      <alignment horizontal="center" vertical="center" wrapText="1"/>
    </xf>
    <xf numFmtId="0" fontId="46" fillId="6" borderId="15" xfId="0" applyFont="1" applyFill="1" applyBorder="1" applyAlignment="1">
      <alignment horizontal="center" wrapText="1"/>
    </xf>
    <xf numFmtId="1" fontId="41" fillId="0" borderId="15" xfId="0" applyNumberFormat="1" applyFont="1" applyBorder="1" applyAlignment="1">
      <alignment horizontal="center" vertical="center" wrapText="1"/>
    </xf>
    <xf numFmtId="9" fontId="48" fillId="0" borderId="15" xfId="0" applyNumberFormat="1" applyFont="1" applyBorder="1" applyAlignment="1">
      <alignment horizontal="center" vertical="center" wrapText="1"/>
    </xf>
    <xf numFmtId="1" fontId="48" fillId="0" borderId="15" xfId="0" applyNumberFormat="1" applyFont="1" applyBorder="1" applyAlignment="1">
      <alignment horizontal="center" vertical="center" wrapText="1"/>
    </xf>
    <xf numFmtId="44" fontId="41" fillId="0" borderId="20" xfId="0" applyNumberFormat="1" applyFont="1" applyBorder="1" applyAlignment="1">
      <alignment horizontal="center" vertical="center" wrapText="1"/>
    </xf>
    <xf numFmtId="0" fontId="41" fillId="0" borderId="0" xfId="0" applyFont="1" applyAlignment="1">
      <alignment horizontal="left" wrapText="1"/>
    </xf>
    <xf numFmtId="0" fontId="49" fillId="0" borderId="15" xfId="0" applyFont="1" applyBorder="1" applyAlignment="1">
      <alignment horizontal="left" vertical="center" wrapText="1"/>
    </xf>
    <xf numFmtId="169" fontId="47" fillId="0" borderId="15" xfId="0" applyNumberFormat="1" applyFont="1" applyBorder="1" applyAlignment="1">
      <alignment horizontal="center" vertical="center" wrapText="1"/>
    </xf>
    <xf numFmtId="44" fontId="47" fillId="0" borderId="15" xfId="0" applyNumberFormat="1" applyFont="1" applyBorder="1" applyAlignment="1">
      <alignment horizontal="center" vertical="center" wrapText="1"/>
    </xf>
    <xf numFmtId="167" fontId="41" fillId="0" borderId="26" xfId="0" applyNumberFormat="1" applyFont="1" applyBorder="1" applyAlignment="1">
      <alignment horizontal="center" vertical="center" wrapText="1"/>
    </xf>
    <xf numFmtId="167" fontId="41" fillId="0" borderId="25" xfId="0" applyNumberFormat="1" applyFont="1" applyBorder="1" applyAlignment="1">
      <alignment horizontal="center" vertical="center" wrapText="1"/>
    </xf>
    <xf numFmtId="1" fontId="41" fillId="2" borderId="17" xfId="0" applyNumberFormat="1" applyFont="1" applyFill="1" applyBorder="1" applyAlignment="1">
      <alignment horizontal="center" vertical="center" wrapText="1"/>
    </xf>
    <xf numFmtId="0" fontId="44" fillId="14" borderId="15" xfId="0" applyFont="1" applyFill="1" applyBorder="1" applyAlignment="1">
      <alignment horizontal="left" vertical="center" wrapText="1"/>
    </xf>
    <xf numFmtId="0" fontId="41" fillId="2" borderId="15" xfId="0" applyFont="1" applyFill="1" applyBorder="1" applyAlignment="1">
      <alignment horizontal="center" vertical="center" wrapText="1"/>
    </xf>
    <xf numFmtId="0" fontId="47" fillId="0" borderId="26" xfId="0" applyFont="1" applyBorder="1" applyAlignment="1">
      <alignment horizontal="center" vertical="center" wrapText="1"/>
    </xf>
    <xf numFmtId="0" fontId="47" fillId="0" borderId="22" xfId="0" applyFont="1" applyBorder="1" applyAlignment="1">
      <alignment horizontal="center" vertical="center" wrapText="1"/>
    </xf>
    <xf numFmtId="0" fontId="47" fillId="0" borderId="23" xfId="0" applyFont="1" applyBorder="1" applyAlignment="1">
      <alignment horizontal="center" vertical="center" wrapText="1"/>
    </xf>
    <xf numFmtId="1" fontId="47" fillId="0" borderId="23" xfId="0" applyNumberFormat="1" applyFont="1" applyBorder="1" applyAlignment="1">
      <alignment horizontal="center" vertical="center" wrapText="1"/>
    </xf>
    <xf numFmtId="165" fontId="45" fillId="0" borderId="23" xfId="0" applyNumberFormat="1" applyFont="1" applyBorder="1" applyAlignment="1">
      <alignment horizontal="center" vertical="center" wrapText="1"/>
    </xf>
    <xf numFmtId="0" fontId="45" fillId="0" borderId="23" xfId="0" applyFont="1" applyBorder="1" applyAlignment="1">
      <alignment vertical="center" wrapText="1"/>
    </xf>
    <xf numFmtId="167" fontId="45" fillId="0" borderId="23" xfId="0" applyNumberFormat="1" applyFont="1" applyBorder="1" applyAlignment="1">
      <alignment vertical="center" wrapText="1"/>
    </xf>
    <xf numFmtId="167" fontId="47" fillId="0" borderId="23" xfId="0" applyNumberFormat="1" applyFont="1" applyBorder="1" applyAlignment="1">
      <alignment horizontal="center" vertical="center" wrapText="1"/>
    </xf>
    <xf numFmtId="167" fontId="47" fillId="0" borderId="29" xfId="0" applyNumberFormat="1" applyFont="1" applyBorder="1" applyAlignment="1">
      <alignment horizontal="center" vertical="center" wrapText="1"/>
    </xf>
    <xf numFmtId="171" fontId="47" fillId="0" borderId="0" xfId="0" applyNumberFormat="1" applyFont="1" applyAlignment="1">
      <alignment horizontal="left" wrapText="1"/>
    </xf>
    <xf numFmtId="1" fontId="42" fillId="2" borderId="32" xfId="3" applyNumberFormat="1" applyFont="1" applyFill="1" applyBorder="1" applyAlignment="1">
      <alignment horizontal="center" vertical="center" wrapText="1"/>
    </xf>
    <xf numFmtId="1" fontId="42" fillId="2" borderId="19" xfId="3" applyNumberFormat="1" applyFont="1" applyFill="1" applyBorder="1" applyAlignment="1">
      <alignment horizontal="center" vertical="center" wrapText="1"/>
    </xf>
    <xf numFmtId="1" fontId="42" fillId="2" borderId="25" xfId="3" applyNumberFormat="1" applyFont="1" applyFill="1" applyBorder="1" applyAlignment="1">
      <alignment horizontal="center" vertical="center" wrapText="1"/>
    </xf>
    <xf numFmtId="0" fontId="42" fillId="0" borderId="14" xfId="0" applyFont="1" applyBorder="1" applyAlignment="1">
      <alignment horizontal="center" vertical="center" wrapText="1"/>
    </xf>
    <xf numFmtId="0" fontId="42" fillId="0" borderId="15" xfId="0" applyFont="1" applyBorder="1" applyAlignment="1">
      <alignment horizontal="center" vertical="center" wrapText="1"/>
    </xf>
    <xf numFmtId="0" fontId="42" fillId="0" borderId="26" xfId="0" applyFont="1" applyBorder="1" applyAlignment="1">
      <alignment horizontal="center" vertical="center" wrapText="1"/>
    </xf>
    <xf numFmtId="1" fontId="50" fillId="13" borderId="1" xfId="0" applyNumberFormat="1" applyFont="1" applyFill="1" applyBorder="1" applyAlignment="1">
      <alignment horizontal="center" vertical="center" wrapText="1"/>
    </xf>
    <xf numFmtId="167" fontId="41" fillId="0" borderId="10" xfId="0" applyNumberFormat="1" applyFont="1" applyBorder="1" applyAlignment="1">
      <alignment horizontal="center" vertical="center" wrapText="1"/>
    </xf>
    <xf numFmtId="0" fontId="43" fillId="0" borderId="0" xfId="0" applyFont="1" applyAlignment="1">
      <alignment horizontal="left" wrapText="1"/>
    </xf>
    <xf numFmtId="0" fontId="43" fillId="0" borderId="0" xfId="0" applyFont="1" applyAlignment="1">
      <alignment wrapText="1"/>
    </xf>
    <xf numFmtId="0" fontId="51" fillId="10" borderId="14" xfId="0" applyFont="1" applyFill="1" applyBorder="1" applyAlignment="1">
      <alignment horizontal="left" vertical="center" wrapText="1"/>
    </xf>
    <xf numFmtId="0" fontId="43" fillId="10" borderId="15" xfId="0" applyFont="1" applyFill="1" applyBorder="1" applyAlignment="1">
      <alignment horizontal="center" vertical="center" wrapText="1"/>
    </xf>
    <xf numFmtId="0" fontId="51" fillId="10" borderId="15" xfId="0" applyFont="1" applyFill="1" applyBorder="1" applyAlignment="1">
      <alignment horizontal="center" vertical="center" wrapText="1"/>
    </xf>
    <xf numFmtId="0" fontId="51" fillId="10" borderId="15" xfId="0" applyFont="1" applyFill="1" applyBorder="1" applyAlignment="1">
      <alignment horizontal="left" vertical="center" wrapText="1"/>
    </xf>
    <xf numFmtId="0" fontId="52" fillId="10" borderId="13" xfId="0" applyFont="1" applyFill="1" applyBorder="1" applyAlignment="1">
      <alignment horizontal="center" vertical="center" wrapText="1"/>
    </xf>
    <xf numFmtId="1" fontId="52" fillId="10" borderId="13" xfId="0" applyNumberFormat="1" applyFont="1" applyFill="1" applyBorder="1" applyAlignment="1">
      <alignment horizontal="center" vertical="center" wrapText="1"/>
    </xf>
    <xf numFmtId="44" fontId="52" fillId="10" borderId="13" xfId="0" applyNumberFormat="1" applyFont="1" applyFill="1" applyBorder="1" applyAlignment="1">
      <alignment horizontal="left" vertical="center" wrapText="1"/>
    </xf>
    <xf numFmtId="165" fontId="51" fillId="10" borderId="31" xfId="0" applyNumberFormat="1" applyFont="1" applyFill="1" applyBorder="1" applyAlignment="1">
      <alignment horizontal="left" vertical="center" wrapText="1"/>
    </xf>
    <xf numFmtId="165" fontId="51" fillId="10" borderId="35" xfId="0" applyNumberFormat="1" applyFont="1" applyFill="1" applyBorder="1" applyAlignment="1">
      <alignment horizontal="left" vertical="center" wrapText="1"/>
    </xf>
    <xf numFmtId="171" fontId="43" fillId="0" borderId="0" xfId="0" applyNumberFormat="1" applyFont="1" applyAlignment="1">
      <alignment wrapText="1"/>
    </xf>
    <xf numFmtId="0" fontId="51" fillId="10" borderId="15" xfId="0" applyFont="1" applyFill="1" applyBorder="1" applyAlignment="1">
      <alignment horizontal="center" wrapText="1"/>
    </xf>
    <xf numFmtId="0" fontId="51" fillId="10" borderId="15" xfId="0" applyFont="1" applyFill="1" applyBorder="1" applyAlignment="1">
      <alignment horizontal="left" wrapText="1"/>
    </xf>
    <xf numFmtId="1" fontId="51" fillId="10" borderId="15" xfId="0" applyNumberFormat="1" applyFont="1" applyFill="1" applyBorder="1" applyAlignment="1">
      <alignment horizontal="center" vertical="center" wrapText="1"/>
    </xf>
    <xf numFmtId="9" fontId="51" fillId="10" borderId="15" xfId="0" applyNumberFormat="1" applyFont="1" applyFill="1" applyBorder="1" applyAlignment="1">
      <alignment horizontal="left" vertical="center" wrapText="1"/>
    </xf>
    <xf numFmtId="165" fontId="51" fillId="10" borderId="25" xfId="0" applyNumberFormat="1" applyFont="1" applyFill="1" applyBorder="1" applyAlignment="1">
      <alignment horizontal="left" vertical="center" wrapText="1"/>
    </xf>
    <xf numFmtId="165" fontId="51" fillId="10" borderId="36" xfId="0" applyNumberFormat="1" applyFont="1" applyFill="1" applyBorder="1" applyAlignment="1">
      <alignment horizontal="left" vertical="center" wrapText="1"/>
    </xf>
    <xf numFmtId="0" fontId="51" fillId="0" borderId="0" xfId="0" applyFont="1" applyAlignment="1">
      <alignment wrapText="1"/>
    </xf>
    <xf numFmtId="0" fontId="51" fillId="11" borderId="14" xfId="0" applyFont="1" applyFill="1" applyBorder="1" applyAlignment="1">
      <alignment horizontal="left" vertical="center" wrapText="1"/>
    </xf>
    <xf numFmtId="0" fontId="43" fillId="11" borderId="15" xfId="0" applyFont="1" applyFill="1" applyBorder="1" applyAlignment="1">
      <alignment horizontal="center" vertical="center" wrapText="1"/>
    </xf>
    <xf numFmtId="0" fontId="51" fillId="11" borderId="15" xfId="0" applyFont="1" applyFill="1" applyBorder="1" applyAlignment="1">
      <alignment horizontal="center" wrapText="1"/>
    </xf>
    <xf numFmtId="0" fontId="51" fillId="11" borderId="15" xfId="0" applyFont="1" applyFill="1" applyBorder="1" applyAlignment="1">
      <alignment horizontal="left" wrapText="1"/>
    </xf>
    <xf numFmtId="1" fontId="51" fillId="11" borderId="15" xfId="0" applyNumberFormat="1" applyFont="1" applyFill="1" applyBorder="1" applyAlignment="1">
      <alignment horizontal="center" vertical="center" wrapText="1"/>
    </xf>
    <xf numFmtId="0" fontId="51" fillId="11" borderId="15" xfId="0" applyFont="1" applyFill="1" applyBorder="1" applyAlignment="1">
      <alignment horizontal="center" vertical="center" wrapText="1"/>
    </xf>
    <xf numFmtId="9" fontId="51" fillId="11" borderId="15" xfId="0" applyNumberFormat="1" applyFont="1" applyFill="1" applyBorder="1" applyAlignment="1">
      <alignment horizontal="left" vertical="center" wrapText="1"/>
    </xf>
    <xf numFmtId="165" fontId="51" fillId="11" borderId="25" xfId="0" applyNumberFormat="1" applyFont="1" applyFill="1" applyBorder="1" applyAlignment="1">
      <alignment horizontal="left" vertical="center" wrapText="1"/>
    </xf>
    <xf numFmtId="165" fontId="51" fillId="11" borderId="36" xfId="0" applyNumberFormat="1" applyFont="1" applyFill="1" applyBorder="1" applyAlignment="1">
      <alignment horizontal="left" vertical="center" wrapText="1"/>
    </xf>
    <xf numFmtId="0" fontId="51" fillId="12" borderId="14" xfId="0" applyFont="1" applyFill="1" applyBorder="1" applyAlignment="1">
      <alignment horizontal="left" vertical="center" wrapText="1"/>
    </xf>
    <xf numFmtId="0" fontId="43" fillId="12" borderId="15" xfId="0" applyFont="1" applyFill="1" applyBorder="1" applyAlignment="1">
      <alignment horizontal="center" vertical="center" wrapText="1"/>
    </xf>
    <xf numFmtId="0" fontId="51" fillId="12" borderId="15" xfId="0" applyFont="1" applyFill="1" applyBorder="1" applyAlignment="1">
      <alignment horizontal="center" wrapText="1"/>
    </xf>
    <xf numFmtId="0" fontId="51" fillId="12" borderId="15" xfId="0" applyFont="1" applyFill="1" applyBorder="1" applyAlignment="1">
      <alignment horizontal="left" wrapText="1"/>
    </xf>
    <xf numFmtId="1" fontId="51" fillId="12" borderId="15" xfId="0" applyNumberFormat="1" applyFont="1" applyFill="1" applyBorder="1" applyAlignment="1">
      <alignment horizontal="center" vertical="center" wrapText="1"/>
    </xf>
    <xf numFmtId="0" fontId="51" fillId="12" borderId="15" xfId="0" applyFont="1" applyFill="1" applyBorder="1" applyAlignment="1">
      <alignment horizontal="center" vertical="center" wrapText="1"/>
    </xf>
    <xf numFmtId="10" fontId="51" fillId="12" borderId="15" xfId="0" applyNumberFormat="1" applyFont="1" applyFill="1" applyBorder="1" applyAlignment="1">
      <alignment horizontal="left" vertical="center" wrapText="1"/>
    </xf>
    <xf numFmtId="165" fontId="51" fillId="12" borderId="25" xfId="0" applyNumberFormat="1" applyFont="1" applyFill="1" applyBorder="1" applyAlignment="1">
      <alignment horizontal="left" vertical="center" wrapText="1"/>
    </xf>
    <xf numFmtId="165" fontId="51" fillId="12" borderId="36" xfId="0" applyNumberFormat="1" applyFont="1" applyFill="1" applyBorder="1" applyAlignment="1">
      <alignment horizontal="left" vertical="center" wrapText="1"/>
    </xf>
    <xf numFmtId="170" fontId="51" fillId="12" borderId="15" xfId="0" applyNumberFormat="1" applyFont="1" applyFill="1" applyBorder="1" applyAlignment="1">
      <alignment horizontal="left" vertical="center" wrapText="1"/>
    </xf>
    <xf numFmtId="0" fontId="51" fillId="12" borderId="33" xfId="0" applyFont="1" applyFill="1" applyBorder="1" applyAlignment="1">
      <alignment horizontal="left" vertical="center" wrapText="1"/>
    </xf>
    <xf numFmtId="0" fontId="43" fillId="12" borderId="34" xfId="0" applyFont="1" applyFill="1" applyBorder="1" applyAlignment="1">
      <alignment horizontal="center" vertical="center" wrapText="1"/>
    </xf>
    <xf numFmtId="166" fontId="51" fillId="12" borderId="34" xfId="0" applyNumberFormat="1" applyFont="1" applyFill="1" applyBorder="1" applyAlignment="1">
      <alignment horizontal="center" vertical="center" wrapText="1"/>
    </xf>
    <xf numFmtId="0" fontId="51" fillId="12" borderId="34" xfId="0" applyFont="1" applyFill="1" applyBorder="1" applyAlignment="1">
      <alignment horizontal="left" vertical="center" wrapText="1"/>
    </xf>
    <xf numFmtId="0" fontId="52" fillId="12" borderId="34" xfId="0" applyFont="1" applyFill="1" applyBorder="1" applyAlignment="1">
      <alignment horizontal="center" vertical="center" wrapText="1"/>
    </xf>
    <xf numFmtId="1" fontId="52" fillId="12" borderId="34" xfId="0" applyNumberFormat="1" applyFont="1" applyFill="1" applyBorder="1" applyAlignment="1">
      <alignment horizontal="center" vertical="center" wrapText="1"/>
    </xf>
    <xf numFmtId="44" fontId="52" fillId="12" borderId="34" xfId="0" applyNumberFormat="1" applyFont="1" applyFill="1" applyBorder="1" applyAlignment="1">
      <alignment horizontal="left" vertical="center" wrapText="1"/>
    </xf>
    <xf numFmtId="165" fontId="51" fillId="12" borderId="37" xfId="0" applyNumberFormat="1" applyFont="1" applyFill="1" applyBorder="1" applyAlignment="1">
      <alignment horizontal="left" vertical="center" wrapText="1"/>
    </xf>
    <xf numFmtId="165" fontId="51" fillId="12" borderId="38" xfId="0" applyNumberFormat="1" applyFont="1" applyFill="1" applyBorder="1" applyAlignment="1">
      <alignment horizontal="left" vertical="center" wrapText="1"/>
    </xf>
    <xf numFmtId="172" fontId="53" fillId="10" borderId="15" xfId="0" applyNumberFormat="1" applyFont="1" applyFill="1" applyBorder="1" applyAlignment="1">
      <alignment vertical="center"/>
    </xf>
    <xf numFmtId="9" fontId="53" fillId="10" borderId="15" xfId="2" applyFont="1" applyFill="1" applyBorder="1" applyAlignment="1">
      <alignment horizontal="center" vertical="center"/>
    </xf>
    <xf numFmtId="10" fontId="53" fillId="11" borderId="15" xfId="2" applyNumberFormat="1" applyFont="1" applyFill="1" applyBorder="1" applyAlignment="1">
      <alignment horizontal="center" vertical="center"/>
    </xf>
    <xf numFmtId="170" fontId="53" fillId="12" borderId="19" xfId="2" applyNumberFormat="1" applyFont="1" applyFill="1" applyBorder="1" applyAlignment="1">
      <alignment horizontal="center" vertical="center"/>
    </xf>
    <xf numFmtId="0" fontId="7" fillId="2" borderId="15" xfId="0" applyFont="1" applyFill="1" applyBorder="1" applyAlignment="1">
      <alignment horizontal="center" vertical="center" wrapText="1"/>
    </xf>
    <xf numFmtId="0" fontId="41" fillId="0" borderId="15" xfId="0" applyFont="1" applyBorder="1" applyAlignment="1">
      <alignment horizontal="left" vertical="center"/>
    </xf>
    <xf numFmtId="0" fontId="34" fillId="15" borderId="1" xfId="0" applyFont="1" applyFill="1" applyBorder="1" applyAlignment="1">
      <alignment horizontal="center" vertical="center"/>
    </xf>
    <xf numFmtId="0" fontId="34" fillId="15" borderId="2" xfId="0" applyFont="1" applyFill="1" applyBorder="1" applyAlignment="1">
      <alignment horizontal="center" vertical="center"/>
    </xf>
    <xf numFmtId="171" fontId="34" fillId="15" borderId="1" xfId="0" applyNumberFormat="1" applyFont="1" applyFill="1" applyBorder="1" applyAlignment="1">
      <alignment horizontal="center" vertical="center"/>
    </xf>
    <xf numFmtId="171" fontId="34" fillId="15" borderId="2" xfId="0" applyNumberFormat="1" applyFont="1" applyFill="1" applyBorder="1" applyAlignment="1">
      <alignment horizontal="left" vertical="center"/>
    </xf>
    <xf numFmtId="0" fontId="53" fillId="10" borderId="15" xfId="0" applyFont="1" applyFill="1" applyBorder="1" applyAlignment="1">
      <alignment horizontal="center" vertical="center"/>
    </xf>
    <xf numFmtId="0" fontId="53" fillId="11" borderId="15" xfId="0" applyFont="1" applyFill="1" applyBorder="1" applyAlignment="1">
      <alignment horizontal="center" vertical="center"/>
    </xf>
    <xf numFmtId="0" fontId="53" fillId="12" borderId="19" xfId="0" applyFont="1" applyFill="1" applyBorder="1" applyAlignment="1">
      <alignment horizontal="center" vertical="center"/>
    </xf>
    <xf numFmtId="0" fontId="55" fillId="6" borderId="1" xfId="0" applyFont="1" applyFill="1" applyBorder="1" applyAlignment="1">
      <alignment horizontal="center" vertical="center"/>
    </xf>
    <xf numFmtId="0" fontId="12" fillId="6" borderId="11" xfId="0" applyFont="1" applyFill="1" applyBorder="1" applyAlignment="1">
      <alignment horizontal="center" vertical="center"/>
    </xf>
    <xf numFmtId="49" fontId="30" fillId="0" borderId="3" xfId="0" applyNumberFormat="1" applyFont="1" applyBorder="1" applyAlignment="1">
      <alignment horizontal="center" vertical="center"/>
    </xf>
    <xf numFmtId="49" fontId="30" fillId="0" borderId="4" xfId="0" applyNumberFormat="1" applyFont="1" applyBorder="1" applyAlignment="1">
      <alignment horizontal="center" vertical="center"/>
    </xf>
    <xf numFmtId="49" fontId="30" fillId="0" borderId="5" xfId="0" applyNumberFormat="1" applyFont="1" applyBorder="1" applyAlignment="1">
      <alignment horizontal="center" vertical="center"/>
    </xf>
    <xf numFmtId="0" fontId="12" fillId="6" borderId="1" xfId="0" applyFont="1" applyFill="1" applyBorder="1" applyAlignment="1">
      <alignment horizontal="center" vertical="center"/>
    </xf>
    <xf numFmtId="0" fontId="12" fillId="6" borderId="5" xfId="0" applyFont="1" applyFill="1" applyBorder="1" applyAlignment="1">
      <alignment horizontal="center" vertical="center"/>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50" fillId="9" borderId="1" xfId="0" applyFont="1" applyFill="1" applyBorder="1" applyAlignment="1">
      <alignment horizontal="center" vertical="center" wrapText="1"/>
    </xf>
    <xf numFmtId="0" fontId="50" fillId="9" borderId="11" xfId="0" applyFont="1" applyFill="1" applyBorder="1" applyAlignment="1">
      <alignment horizontal="center" vertical="center" wrapText="1"/>
    </xf>
    <xf numFmtId="0" fontId="50" fillId="9" borderId="2" xfId="0" applyFont="1" applyFill="1" applyBorder="1" applyAlignment="1">
      <alignment horizontal="center" vertical="center" wrapText="1"/>
    </xf>
    <xf numFmtId="165" fontId="50" fillId="9" borderId="1" xfId="0" applyNumberFormat="1" applyFont="1" applyFill="1" applyBorder="1" applyAlignment="1">
      <alignment horizontal="center" vertical="center" wrapText="1"/>
    </xf>
    <xf numFmtId="165" fontId="50" fillId="9" borderId="2" xfId="0" applyNumberFormat="1" applyFont="1" applyFill="1" applyBorder="1" applyAlignment="1">
      <alignment vertical="center" wrapText="1"/>
    </xf>
    <xf numFmtId="0" fontId="50" fillId="13" borderId="1" xfId="0" applyFont="1" applyFill="1" applyBorder="1" applyAlignment="1">
      <alignment horizontal="center" vertical="center" wrapText="1"/>
    </xf>
    <xf numFmtId="0" fontId="50" fillId="13" borderId="2" xfId="0" applyFont="1" applyFill="1" applyBorder="1" applyAlignment="1">
      <alignment vertical="center" wrapText="1"/>
    </xf>
    <xf numFmtId="0" fontId="50" fillId="4" borderId="1" xfId="0" applyFont="1" applyFill="1" applyBorder="1" applyAlignment="1">
      <alignment horizontal="center" vertical="center" wrapText="1"/>
    </xf>
    <xf numFmtId="0" fontId="50" fillId="4" borderId="11" xfId="0" applyFont="1" applyFill="1" applyBorder="1" applyAlignment="1">
      <alignment horizontal="center" vertical="center" wrapText="1"/>
    </xf>
    <xf numFmtId="0" fontId="50" fillId="4" borderId="2" xfId="0" applyFont="1" applyFill="1" applyBorder="1" applyAlignment="1">
      <alignment horizontal="center" vertical="center" wrapText="1"/>
    </xf>
    <xf numFmtId="165" fontId="50" fillId="4" borderId="1" xfId="0" applyNumberFormat="1" applyFont="1" applyFill="1" applyBorder="1" applyAlignment="1">
      <alignment horizontal="center" vertical="center" wrapText="1"/>
    </xf>
    <xf numFmtId="165" fontId="50" fillId="4" borderId="2" xfId="0" applyNumberFormat="1" applyFont="1" applyFill="1" applyBorder="1" applyAlignment="1">
      <alignment horizontal="center" vertical="center" wrapText="1"/>
    </xf>
    <xf numFmtId="44" fontId="41" fillId="0" borderId="19" xfId="0" applyNumberFormat="1" applyFont="1" applyBorder="1" applyAlignment="1">
      <alignment horizontal="center" vertical="center" wrapText="1"/>
    </xf>
    <xf numFmtId="44" fontId="41" fillId="0" borderId="27" xfId="0" applyNumberFormat="1" applyFont="1" applyBorder="1" applyAlignment="1">
      <alignment horizontal="center" vertical="center" wrapText="1"/>
    </xf>
    <xf numFmtId="44" fontId="41" fillId="0" borderId="13" xfId="0" applyNumberFormat="1" applyFont="1" applyBorder="1" applyAlignment="1">
      <alignment horizontal="center" vertical="center" wrapText="1"/>
    </xf>
    <xf numFmtId="0" fontId="25" fillId="9" borderId="1" xfId="0" applyFont="1" applyFill="1" applyBorder="1" applyAlignment="1">
      <alignment horizontal="center" vertical="center" wrapText="1"/>
    </xf>
    <xf numFmtId="0" fontId="25" fillId="9" borderId="11" xfId="0" applyFont="1" applyFill="1" applyBorder="1" applyAlignment="1">
      <alignment horizontal="center" vertical="center" wrapText="1"/>
    </xf>
    <xf numFmtId="0" fontId="25" fillId="9" borderId="2" xfId="0" applyFont="1" applyFill="1" applyBorder="1" applyAlignment="1">
      <alignment horizontal="center" vertical="center" wrapText="1"/>
    </xf>
    <xf numFmtId="165" fontId="25" fillId="9" borderId="1" xfId="0" applyNumberFormat="1" applyFont="1" applyFill="1" applyBorder="1" applyAlignment="1">
      <alignment horizontal="center" vertical="center" wrapText="1"/>
    </xf>
    <xf numFmtId="165" fontId="25" fillId="9" borderId="2" xfId="0" applyNumberFormat="1" applyFont="1" applyFill="1" applyBorder="1" applyAlignment="1">
      <alignment vertical="center" wrapText="1"/>
    </xf>
    <xf numFmtId="0" fontId="25" fillId="13" borderId="1" xfId="0" applyFont="1" applyFill="1" applyBorder="1" applyAlignment="1">
      <alignment horizontal="center" vertical="center" wrapText="1"/>
    </xf>
    <xf numFmtId="0" fontId="25" fillId="13" borderId="2" xfId="0" applyFont="1" applyFill="1" applyBorder="1" applyAlignment="1">
      <alignment vertical="center" wrapText="1"/>
    </xf>
    <xf numFmtId="0" fontId="25" fillId="4" borderId="1" xfId="0" applyFont="1" applyFill="1" applyBorder="1" applyAlignment="1">
      <alignment horizontal="center" vertical="center" wrapText="1"/>
    </xf>
    <xf numFmtId="0" fontId="25" fillId="4" borderId="11" xfId="0" applyFont="1" applyFill="1" applyBorder="1" applyAlignment="1">
      <alignment horizontal="center" vertical="center" wrapText="1"/>
    </xf>
    <xf numFmtId="0" fontId="25" fillId="4" borderId="2" xfId="0" applyFont="1" applyFill="1" applyBorder="1" applyAlignment="1">
      <alignment horizontal="center" vertical="center" wrapText="1"/>
    </xf>
    <xf numFmtId="165" fontId="25" fillId="4" borderId="1" xfId="0" applyNumberFormat="1" applyFont="1" applyFill="1" applyBorder="1" applyAlignment="1">
      <alignment horizontal="center" vertical="center" wrapText="1"/>
    </xf>
    <xf numFmtId="165" fontId="25" fillId="4" borderId="2" xfId="0" applyNumberFormat="1" applyFont="1" applyFill="1" applyBorder="1" applyAlignment="1">
      <alignment horizontal="center" vertical="center" wrapText="1"/>
    </xf>
    <xf numFmtId="44" fontId="8" fillId="0" borderId="19" xfId="0" applyNumberFormat="1" applyFont="1" applyBorder="1" applyAlignment="1">
      <alignment horizontal="center" vertical="center" wrapText="1"/>
    </xf>
    <xf numFmtId="44" fontId="8" fillId="0" borderId="27" xfId="0" applyNumberFormat="1" applyFont="1" applyBorder="1" applyAlignment="1">
      <alignment horizontal="center" vertical="center" wrapText="1"/>
    </xf>
    <xf numFmtId="44" fontId="8" fillId="0" borderId="13" xfId="0" applyNumberFormat="1" applyFont="1" applyBorder="1" applyAlignment="1">
      <alignment horizontal="center" vertical="center" wrapText="1"/>
    </xf>
    <xf numFmtId="0" fontId="5" fillId="3" borderId="3" xfId="7" applyFont="1" applyFill="1" applyBorder="1" applyAlignment="1">
      <alignment horizontal="center"/>
    </xf>
    <xf numFmtId="0" fontId="5" fillId="3" borderId="5" xfId="7" applyFont="1" applyFill="1" applyBorder="1" applyAlignment="1">
      <alignment horizontal="center"/>
    </xf>
  </cellXfs>
  <cellStyles count="13">
    <cellStyle name="Currency" xfId="1" builtinId="4"/>
    <cellStyle name="Currency 2" xfId="4" xr:uid="{00000000-0005-0000-0000-000031000000}"/>
    <cellStyle name="Currency 3" xfId="5" xr:uid="{00000000-0005-0000-0000-000032000000}"/>
    <cellStyle name="Currency 4" xfId="6" xr:uid="{00000000-0005-0000-0000-000033000000}"/>
    <cellStyle name="Normal" xfId="0" builtinId="0"/>
    <cellStyle name="Normal 2" xfId="7" xr:uid="{00000000-0005-0000-0000-000034000000}"/>
    <cellStyle name="Normal 2 3" xfId="8" xr:uid="{00000000-0005-0000-0000-000035000000}"/>
    <cellStyle name="Normal 4" xfId="9" xr:uid="{00000000-0005-0000-0000-000036000000}"/>
    <cellStyle name="Note" xfId="3" builtinId="10"/>
    <cellStyle name="Percent" xfId="2" builtinId="5"/>
    <cellStyle name="Percent 2" xfId="10" xr:uid="{00000000-0005-0000-0000-000037000000}"/>
    <cellStyle name="Percent 3" xfId="11" xr:uid="{00000000-0005-0000-0000-000038000000}"/>
    <cellStyle name="Style 1" xfId="12" xr:uid="{00000000-0005-0000-0000-000039000000}"/>
  </cellStyles>
  <dxfs count="0"/>
  <tableStyles count="0" defaultTableStyle="TableStyleMedium9" defaultPivotStyle="PivotStyleLight16"/>
  <colors>
    <mruColors>
      <color rgb="FF4A4C4C"/>
      <color rgb="FF00A6A5"/>
      <color rgb="FF00C8C3"/>
      <color rgb="FF00A8A4"/>
      <color rgb="FF00DED9"/>
      <color rgb="FF00BCB8"/>
      <color rgb="FF00496A"/>
      <color rgb="FF013554"/>
      <color rgb="FF001521"/>
      <color rgb="FF00DA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noFill/>
            <a:ln w="9525" cap="flat" cmpd="sng" algn="ctr">
              <a:solidFill>
                <a:schemeClr val="accent1"/>
              </a:solidFill>
              <a:miter lim="800000"/>
            </a:ln>
            <a:effectLst>
              <a:glow rad="63500">
                <a:schemeClr val="accent1">
                  <a:satMod val="175000"/>
                  <a:alpha val="25000"/>
                </a:schemeClr>
              </a:glow>
            </a:effectLst>
          </c:spPr>
          <c:invertIfNegative val="0"/>
          <c:cat>
            <c:strRef>
              <c:f>'General Summary'!$B$3:$B$4</c:f>
              <c:strCache>
                <c:ptCount val="2"/>
                <c:pt idx="0">
                  <c:v>General Requirments</c:v>
                </c:pt>
                <c:pt idx="1">
                  <c:v>Plumbing</c:v>
                </c:pt>
              </c:strCache>
            </c:strRef>
          </c:cat>
          <c:val>
            <c:numRef>
              <c:f>'General Summary'!$C$3:$C$4</c:f>
              <c:numCache>
                <c:formatCode>_("$"* #,##0_);_("$"* \(#,##0\);_("$"* "-"??_);_(@_)</c:formatCode>
                <c:ptCount val="2"/>
                <c:pt idx="0">
                  <c:v>9000</c:v>
                </c:pt>
                <c:pt idx="1">
                  <c:v>112642.12518499997</c:v>
                </c:pt>
              </c:numCache>
            </c:numRef>
          </c:val>
          <c:extLst>
            <c:ext xmlns:c16="http://schemas.microsoft.com/office/drawing/2014/chart" uri="{C3380CC4-5D6E-409C-BE32-E72D297353CC}">
              <c16:uniqueId val="{00000000-CCAD-4899-B14B-C0CEB535DA32}"/>
            </c:ext>
          </c:extLst>
        </c:ser>
        <c:dLbls>
          <c:showLegendKey val="0"/>
          <c:showVal val="0"/>
          <c:showCatName val="0"/>
          <c:showSerName val="0"/>
          <c:showPercent val="0"/>
          <c:showBubbleSize val="0"/>
        </c:dLbls>
        <c:gapWidth val="315"/>
        <c:overlap val="-40"/>
        <c:axId val="525215184"/>
        <c:axId val="525188976"/>
      </c:barChart>
      <c:catAx>
        <c:axId val="525215184"/>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n-US" sz="900" b="0" i="0" u="none" strike="noStrike" kern="1200" baseline="0">
                <a:ln w="31750" cmpd="sng">
                  <a:solidFill>
                    <a:schemeClr val="bg1">
                      <a:alpha val="0"/>
                    </a:schemeClr>
                  </a:solidFill>
                  <a:prstDash val="solid"/>
                </a:ln>
                <a:solidFill>
                  <a:schemeClr val="bg1"/>
                </a:solidFill>
                <a:latin typeface="+mn-lt"/>
                <a:ea typeface="+mn-ea"/>
                <a:cs typeface="+mn-cs"/>
              </a:defRPr>
            </a:pPr>
            <a:endParaRPr lang="en-PK"/>
          </a:p>
        </c:txPr>
        <c:crossAx val="525188976"/>
        <c:crosses val="autoZero"/>
        <c:auto val="1"/>
        <c:lblAlgn val="ctr"/>
        <c:lblOffset val="100"/>
        <c:noMultiLvlLbl val="0"/>
      </c:catAx>
      <c:valAx>
        <c:axId val="525188976"/>
        <c:scaling>
          <c:orientation val="minMax"/>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lang="en-US" sz="900" b="0" i="0" u="none" strike="noStrike" kern="1200" baseline="0">
                <a:ln w="31750" cmpd="sng">
                  <a:solidFill>
                    <a:schemeClr val="bg1">
                      <a:alpha val="0"/>
                    </a:schemeClr>
                  </a:solidFill>
                  <a:prstDash val="solid"/>
                </a:ln>
                <a:solidFill>
                  <a:schemeClr val="bg1"/>
                </a:solidFill>
                <a:latin typeface="+mn-lt"/>
                <a:ea typeface="+mn-ea"/>
                <a:cs typeface="+mn-cs"/>
              </a:defRPr>
            </a:pPr>
            <a:endParaRPr lang="en-PK"/>
          </a:p>
        </c:txPr>
        <c:crossAx val="525215184"/>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lang="en-US" sz="900" b="0" i="0" u="none" strike="noStrike" kern="1200" baseline="0">
              <a:ln w="31750" cmpd="sng">
                <a:solidFill>
                  <a:schemeClr val="bg1">
                    <a:alpha val="0"/>
                  </a:schemeClr>
                </a:solidFill>
                <a:prstDash val="solid"/>
              </a:ln>
              <a:solidFill>
                <a:schemeClr val="bg1"/>
              </a:solidFill>
              <a:latin typeface="+mn-lt"/>
              <a:ea typeface="+mn-ea"/>
              <a:cs typeface="+mn-cs"/>
            </a:defRPr>
          </a:pPr>
          <a:endParaRPr lang="en-PK"/>
        </a:p>
      </c:txPr>
    </c:legend>
    <c:plotVisOnly val="1"/>
    <c:dispBlanksAs val="gap"/>
    <c:showDLblsOverMax val="0"/>
    <c:extLst>
      <c:ext uri="{0b15fc19-7d7d-44ad-8c2d-2c3a37ce22c3}">
        <chartProps xmlns="https://web.wps.cn/et/2018/main" chartId="{672c4c0c-70bb-49ab-9ae3-509d6370cad9}"/>
      </c:ext>
    </c:extLst>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lang="en-US">
          <a:ln w="31750" cmpd="sng">
            <a:solidFill>
              <a:schemeClr val="bg1">
                <a:alpha val="0"/>
              </a:schemeClr>
            </a:solidFill>
            <a:prstDash val="solid"/>
          </a:ln>
          <a:solidFill>
            <a:schemeClr val="bg1"/>
          </a:solidFill>
        </a:defRPr>
      </a:pPr>
      <a:endParaRPr lang="en-PK"/>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noFill/>
            <a:ln w="9525" cap="flat" cmpd="sng" algn="ctr">
              <a:solidFill>
                <a:schemeClr val="accent1"/>
              </a:solidFill>
              <a:miter lim="800000"/>
            </a:ln>
            <a:effectLst>
              <a:glow rad="63500">
                <a:schemeClr val="accent1">
                  <a:satMod val="175000"/>
                  <a:alpha val="25000"/>
                </a:schemeClr>
              </a:glow>
            </a:effectLst>
          </c:spPr>
          <c:invertIfNegative val="0"/>
          <c:cat>
            <c:strRef>
              <c:f>'General Summary'!$B$16:$B$17</c:f>
              <c:strCache>
                <c:ptCount val="2"/>
                <c:pt idx="0">
                  <c:v>General Requirments</c:v>
                </c:pt>
                <c:pt idx="1">
                  <c:v>Plumbing</c:v>
                </c:pt>
              </c:strCache>
            </c:strRef>
          </c:cat>
          <c:val>
            <c:numRef>
              <c:f>'General Summary'!$C$16:$C$17</c:f>
              <c:numCache>
                <c:formatCode>_("$"* #,##0_);_("$"* \(#,##0\);_("$"* "-"??_);_(@_)</c:formatCode>
                <c:ptCount val="2"/>
                <c:pt idx="0">
                  <c:v>6000</c:v>
                </c:pt>
                <c:pt idx="1">
                  <c:v>70860.916974999986</c:v>
                </c:pt>
              </c:numCache>
            </c:numRef>
          </c:val>
          <c:extLst>
            <c:ext xmlns:c16="http://schemas.microsoft.com/office/drawing/2014/chart" uri="{C3380CC4-5D6E-409C-BE32-E72D297353CC}">
              <c16:uniqueId val="{00000001-4B7F-4725-B62F-DF2A64C8ACCD}"/>
            </c:ext>
          </c:extLst>
        </c:ser>
        <c:dLbls>
          <c:showLegendKey val="0"/>
          <c:showVal val="0"/>
          <c:showCatName val="0"/>
          <c:showSerName val="0"/>
          <c:showPercent val="0"/>
          <c:showBubbleSize val="0"/>
        </c:dLbls>
        <c:gapWidth val="315"/>
        <c:overlap val="-40"/>
        <c:axId val="525215184"/>
        <c:axId val="525188976"/>
      </c:barChart>
      <c:catAx>
        <c:axId val="525215184"/>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n-US" sz="900" b="0" i="0" u="none" strike="noStrike" kern="1200" baseline="0">
                <a:ln w="31750" cmpd="sng">
                  <a:solidFill>
                    <a:schemeClr val="bg1">
                      <a:alpha val="0"/>
                    </a:schemeClr>
                  </a:solidFill>
                  <a:prstDash val="solid"/>
                </a:ln>
                <a:solidFill>
                  <a:schemeClr val="bg1"/>
                </a:solidFill>
                <a:latin typeface="+mn-lt"/>
                <a:ea typeface="+mn-ea"/>
                <a:cs typeface="+mn-cs"/>
              </a:defRPr>
            </a:pPr>
            <a:endParaRPr lang="en-PK"/>
          </a:p>
        </c:txPr>
        <c:crossAx val="525188976"/>
        <c:crosses val="autoZero"/>
        <c:auto val="1"/>
        <c:lblAlgn val="ctr"/>
        <c:lblOffset val="100"/>
        <c:noMultiLvlLbl val="0"/>
      </c:catAx>
      <c:valAx>
        <c:axId val="525188976"/>
        <c:scaling>
          <c:orientation val="minMax"/>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lang="en-US" sz="900" b="0" i="0" u="none" strike="noStrike" kern="1200" baseline="0">
                <a:ln w="31750" cmpd="sng">
                  <a:solidFill>
                    <a:schemeClr val="bg1">
                      <a:alpha val="0"/>
                    </a:schemeClr>
                  </a:solidFill>
                  <a:prstDash val="solid"/>
                </a:ln>
                <a:solidFill>
                  <a:schemeClr val="bg1"/>
                </a:solidFill>
                <a:latin typeface="+mn-lt"/>
                <a:ea typeface="+mn-ea"/>
                <a:cs typeface="+mn-cs"/>
              </a:defRPr>
            </a:pPr>
            <a:endParaRPr lang="en-PK"/>
          </a:p>
        </c:txPr>
        <c:crossAx val="525215184"/>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lang="en-US" sz="900" b="0" i="0" u="none" strike="noStrike" kern="1200" baseline="0">
              <a:ln w="31750" cmpd="sng">
                <a:solidFill>
                  <a:schemeClr val="bg1">
                    <a:alpha val="0"/>
                  </a:schemeClr>
                </a:solidFill>
                <a:prstDash val="solid"/>
              </a:ln>
              <a:solidFill>
                <a:schemeClr val="bg1"/>
              </a:solidFill>
              <a:latin typeface="+mn-lt"/>
              <a:ea typeface="+mn-ea"/>
              <a:cs typeface="+mn-cs"/>
            </a:defRPr>
          </a:pPr>
          <a:endParaRPr lang="en-PK"/>
        </a:p>
      </c:txPr>
    </c:legend>
    <c:plotVisOnly val="1"/>
    <c:dispBlanksAs val="gap"/>
    <c:showDLblsOverMax val="0"/>
    <c:extLst>
      <c:ext uri="{0b15fc19-7d7d-44ad-8c2d-2c3a37ce22c3}">
        <chartProps xmlns="https://web.wps.cn/et/2018/main" chartId="{672c4c0c-70bb-49ab-9ae3-509d6370cad9}"/>
      </c:ext>
    </c:extLst>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lang="en-US">
          <a:ln w="31750" cmpd="sng">
            <a:solidFill>
              <a:schemeClr val="bg1">
                <a:alpha val="0"/>
              </a:schemeClr>
            </a:solidFill>
            <a:prstDash val="solid"/>
          </a:ln>
          <a:solidFill>
            <a:schemeClr val="bg1"/>
          </a:solidFill>
        </a:defRPr>
      </a:pPr>
      <a:endParaRPr lang="en-PK"/>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noFill/>
            <a:ln w="9525" cap="flat" cmpd="sng" algn="ctr">
              <a:solidFill>
                <a:schemeClr val="accent1"/>
              </a:solidFill>
              <a:miter lim="800000"/>
            </a:ln>
            <a:effectLst>
              <a:glow rad="63500">
                <a:schemeClr val="accent1">
                  <a:satMod val="175000"/>
                  <a:alpha val="25000"/>
                </a:schemeClr>
              </a:glow>
            </a:effectLst>
          </c:spPr>
          <c:invertIfNegative val="0"/>
          <c:cat>
            <c:strRef>
              <c:f>'General Summary'!$B$29:$B$30</c:f>
              <c:strCache>
                <c:ptCount val="2"/>
                <c:pt idx="0">
                  <c:v>General Requirments</c:v>
                </c:pt>
                <c:pt idx="1">
                  <c:v>Plumbing</c:v>
                </c:pt>
              </c:strCache>
            </c:strRef>
          </c:cat>
          <c:val>
            <c:numRef>
              <c:f>'General Summary'!$C$29:$C$30</c:f>
              <c:numCache>
                <c:formatCode>_("$"* #,##0_);_("$"* \(#,##0\);_("$"* "-"??_);_(@_)</c:formatCode>
                <c:ptCount val="2"/>
                <c:pt idx="0">
                  <c:v>2400</c:v>
                </c:pt>
                <c:pt idx="1">
                  <c:v>24716.728799999997</c:v>
                </c:pt>
              </c:numCache>
            </c:numRef>
          </c:val>
          <c:extLst>
            <c:ext xmlns:c16="http://schemas.microsoft.com/office/drawing/2014/chart" uri="{C3380CC4-5D6E-409C-BE32-E72D297353CC}">
              <c16:uniqueId val="{00000000-68D8-4B77-A56E-FAF12DB338BB}"/>
            </c:ext>
          </c:extLst>
        </c:ser>
        <c:dLbls>
          <c:showLegendKey val="0"/>
          <c:showVal val="0"/>
          <c:showCatName val="0"/>
          <c:showSerName val="0"/>
          <c:showPercent val="0"/>
          <c:showBubbleSize val="0"/>
        </c:dLbls>
        <c:gapWidth val="315"/>
        <c:overlap val="-40"/>
        <c:axId val="525215184"/>
        <c:axId val="525188976"/>
      </c:barChart>
      <c:catAx>
        <c:axId val="525215184"/>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n-US" sz="900" b="0" i="0" u="none" strike="noStrike" kern="1200" baseline="0">
                <a:ln w="31750" cmpd="sng">
                  <a:solidFill>
                    <a:schemeClr val="bg1">
                      <a:alpha val="0"/>
                    </a:schemeClr>
                  </a:solidFill>
                  <a:prstDash val="solid"/>
                </a:ln>
                <a:solidFill>
                  <a:schemeClr val="bg1"/>
                </a:solidFill>
                <a:latin typeface="+mn-lt"/>
                <a:ea typeface="+mn-ea"/>
                <a:cs typeface="+mn-cs"/>
              </a:defRPr>
            </a:pPr>
            <a:endParaRPr lang="en-PK"/>
          </a:p>
        </c:txPr>
        <c:crossAx val="525188976"/>
        <c:crosses val="autoZero"/>
        <c:auto val="1"/>
        <c:lblAlgn val="ctr"/>
        <c:lblOffset val="100"/>
        <c:noMultiLvlLbl val="0"/>
      </c:catAx>
      <c:valAx>
        <c:axId val="525188976"/>
        <c:scaling>
          <c:orientation val="minMax"/>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lang="en-US" sz="900" b="0" i="0" u="none" strike="noStrike" kern="1200" baseline="0">
                <a:ln w="31750" cmpd="sng">
                  <a:solidFill>
                    <a:schemeClr val="bg1">
                      <a:alpha val="0"/>
                    </a:schemeClr>
                  </a:solidFill>
                  <a:prstDash val="solid"/>
                </a:ln>
                <a:solidFill>
                  <a:schemeClr val="bg1"/>
                </a:solidFill>
                <a:latin typeface="+mn-lt"/>
                <a:ea typeface="+mn-ea"/>
                <a:cs typeface="+mn-cs"/>
              </a:defRPr>
            </a:pPr>
            <a:endParaRPr lang="en-PK"/>
          </a:p>
        </c:txPr>
        <c:crossAx val="525215184"/>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lang="en-US" sz="900" b="0" i="0" u="none" strike="noStrike" kern="1200" baseline="0">
              <a:ln w="31750" cmpd="sng">
                <a:solidFill>
                  <a:schemeClr val="bg1">
                    <a:alpha val="0"/>
                  </a:schemeClr>
                </a:solidFill>
                <a:prstDash val="solid"/>
              </a:ln>
              <a:solidFill>
                <a:schemeClr val="bg1"/>
              </a:solidFill>
              <a:latin typeface="+mn-lt"/>
              <a:ea typeface="+mn-ea"/>
              <a:cs typeface="+mn-cs"/>
            </a:defRPr>
          </a:pPr>
          <a:endParaRPr lang="en-PK"/>
        </a:p>
      </c:txPr>
    </c:legend>
    <c:plotVisOnly val="1"/>
    <c:dispBlanksAs val="gap"/>
    <c:showDLblsOverMax val="0"/>
    <c:extLst>
      <c:ext uri="{0b15fc19-7d7d-44ad-8c2d-2c3a37ce22c3}">
        <chartProps xmlns="https://web.wps.cn/et/2018/main" chartId="{672c4c0c-70bb-49ab-9ae3-509d6370cad9}"/>
      </c:ext>
    </c:extLst>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lang="en-US">
          <a:ln w="31750" cmpd="sng">
            <a:solidFill>
              <a:schemeClr val="bg1">
                <a:alpha val="0"/>
              </a:schemeClr>
            </a:solidFill>
            <a:prstDash val="solid"/>
          </a:ln>
          <a:solidFill>
            <a:schemeClr val="bg1"/>
          </a:solidFill>
        </a:defRPr>
      </a:pPr>
      <a:endParaRPr lang="en-PK"/>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3">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13">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13">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12065</xdr:colOff>
      <xdr:row>0</xdr:row>
      <xdr:rowOff>7620</xdr:rowOff>
    </xdr:from>
    <xdr:to>
      <xdr:col>16</xdr:col>
      <xdr:colOff>9525</xdr:colOff>
      <xdr:row>11</xdr:row>
      <xdr:rowOff>245745</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12065</xdr:colOff>
      <xdr:row>13</xdr:row>
      <xdr:rowOff>7620</xdr:rowOff>
    </xdr:from>
    <xdr:to>
      <xdr:col>16</xdr:col>
      <xdr:colOff>9525</xdr:colOff>
      <xdr:row>24</xdr:row>
      <xdr:rowOff>245745</xdr:rowOff>
    </xdr:to>
    <xdr:graphicFrame macro="">
      <xdr:nvGraphicFramePr>
        <xdr:cNvPr id="3" name="Chart 2">
          <a:extLst>
            <a:ext uri="{FF2B5EF4-FFF2-40B4-BE49-F238E27FC236}">
              <a16:creationId xmlns:a16="http://schemas.microsoft.com/office/drawing/2014/main" id="{D858CE63-B580-4883-A060-CD8C8C72D6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12065</xdr:colOff>
      <xdr:row>26</xdr:row>
      <xdr:rowOff>7620</xdr:rowOff>
    </xdr:from>
    <xdr:to>
      <xdr:col>16</xdr:col>
      <xdr:colOff>9525</xdr:colOff>
      <xdr:row>37</xdr:row>
      <xdr:rowOff>245745</xdr:rowOff>
    </xdr:to>
    <xdr:graphicFrame macro="">
      <xdr:nvGraphicFramePr>
        <xdr:cNvPr id="4" name="Chart 3">
          <a:extLst>
            <a:ext uri="{FF2B5EF4-FFF2-40B4-BE49-F238E27FC236}">
              <a16:creationId xmlns:a16="http://schemas.microsoft.com/office/drawing/2014/main" id="{A9B58C6F-645D-4BC3-8CE5-2DBCB4F414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3</xdr:col>
      <xdr:colOff>457200</xdr:colOff>
      <xdr:row>2</xdr:row>
      <xdr:rowOff>0</xdr:rowOff>
    </xdr:from>
    <xdr:ext cx="184731" cy="302660"/>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1809750" y="1076325"/>
          <a:ext cx="184150" cy="302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sz="1100"/>
        </a:p>
      </xdr:txBody>
    </xdr:sp>
    <xdr:clientData/>
  </xdr:oneCellAnchor>
  <xdr:oneCellAnchor>
    <xdr:from>
      <xdr:col>3</xdr:col>
      <xdr:colOff>0</xdr:colOff>
      <xdr:row>2</xdr:row>
      <xdr:rowOff>0</xdr:rowOff>
    </xdr:from>
    <xdr:ext cx="184731" cy="302660"/>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1352550" y="1076325"/>
          <a:ext cx="184150" cy="3022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sz="1100"/>
        </a:p>
      </xdr:txBody>
    </xdr:sp>
    <xdr:clientData/>
  </xdr:oneCellAnchor>
  <xdr:oneCellAnchor>
    <xdr:from>
      <xdr:col>3</xdr:col>
      <xdr:colOff>457200</xdr:colOff>
      <xdr:row>104</xdr:row>
      <xdr:rowOff>0</xdr:rowOff>
    </xdr:from>
    <xdr:ext cx="184731" cy="295040"/>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809750" y="25032970"/>
          <a:ext cx="184150" cy="294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sz="1100"/>
        </a:p>
      </xdr:txBody>
    </xdr:sp>
    <xdr:clientData/>
  </xdr:oneCellAnchor>
  <xdr:oneCellAnchor>
    <xdr:from>
      <xdr:col>3</xdr:col>
      <xdr:colOff>0</xdr:colOff>
      <xdr:row>104</xdr:row>
      <xdr:rowOff>0</xdr:rowOff>
    </xdr:from>
    <xdr:ext cx="184731" cy="295040"/>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1352550" y="25032970"/>
          <a:ext cx="184150" cy="2946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sz="1100"/>
        </a:p>
      </xdr:txBody>
    </xdr:sp>
    <xdr:clientData/>
  </xdr:oneCellAnchor>
</xdr:wsDr>
</file>

<file path=xl/theme/theme1.xml><?xml version="1.0" encoding="utf-8"?>
<a:theme xmlns:a="http://schemas.openxmlformats.org/drawingml/2006/main" name="Integral">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Integral">
      <a:majorFont>
        <a:latin typeface="Tw Cen MT Condensed"/>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Tw Cen MT"/>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Integral">
      <a:fillStyleLst>
        <a:solidFill>
          <a:schemeClr val="phClr"/>
        </a:solidFill>
        <a:gradFill rotWithShape="1">
          <a:gsLst>
            <a:gs pos="0">
              <a:schemeClr val="phClr">
                <a:tint val="83000"/>
                <a:satMod val="100000"/>
                <a:lumMod val="100000"/>
              </a:schemeClr>
            </a:gs>
            <a:gs pos="100000">
              <a:schemeClr val="phClr">
                <a:tint val="61000"/>
                <a:satMod val="150000"/>
                <a:lumMod val="100000"/>
              </a:schemeClr>
            </a:gs>
          </a:gsLst>
          <a:path path="circle">
            <a:fillToRect l="100000" t="100000" r="100000" b="100000"/>
          </a:path>
        </a:gradFill>
        <a:gradFill rotWithShape="1">
          <a:gsLst>
            <a:gs pos="0">
              <a:schemeClr val="phClr">
                <a:tint val="100000"/>
                <a:shade val="85000"/>
                <a:satMod val="100000"/>
                <a:lumMod val="100000"/>
              </a:schemeClr>
            </a:gs>
            <a:gs pos="100000">
              <a:schemeClr val="phClr">
                <a:tint val="90000"/>
                <a:shade val="100000"/>
                <a:satMod val="150000"/>
                <a:lumMod val="100000"/>
              </a:schemeClr>
            </a:gs>
          </a:gsLst>
          <a:path path="circle">
            <a:fillToRect l="100000" t="100000" r="100000" b="100000"/>
          </a:path>
        </a:gradFill>
      </a:fillStyleLst>
      <a:lnStyleLst>
        <a:ln w="9525" cap="flat" cmpd="sng" algn="ctr">
          <a:solidFill>
            <a:schemeClr val="phClr"/>
          </a:solidFill>
          <a:prstDash val="solid"/>
        </a:ln>
        <a:ln w="15875"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outerShdw blurRad="50800" dist="12700" dir="5400000" algn="ctr" rotWithShape="0">
              <a:srgbClr val="000000">
                <a:alpha val="50000"/>
              </a:srgbClr>
            </a:outerShdw>
          </a:effectLst>
        </a:effectStyle>
        <a:effectStyle>
          <a:effectLst>
            <a:outerShdw blurRad="76200" dist="25400" dir="5400000" algn="ctr" rotWithShape="0">
              <a:srgbClr val="000000">
                <a:alpha val="60000"/>
              </a:srgbClr>
            </a:outerShdw>
          </a:effectLst>
          <a:scene3d>
            <a:camera prst="orthographicFront">
              <a:rot lat="0" lon="0" rev="0"/>
            </a:camera>
            <a:lightRig rig="flat" dir="t">
              <a:rot lat="0" lon="0" rev="3600000"/>
            </a:lightRig>
          </a:scene3d>
          <a:sp3d contourW="12700" prstMaterial="flat">
            <a:bevelT w="38100" h="44450" prst="angle"/>
            <a:contourClr>
              <a:schemeClr val="phClr">
                <a:shade val="35000"/>
                <a:satMod val="160000"/>
              </a:schemeClr>
            </a:contourClr>
          </a:sp3d>
        </a:effectStyle>
      </a:effectStyleLst>
      <a:bgFillStyleLst>
        <a:solidFill>
          <a:schemeClr val="phClr"/>
        </a:solidFill>
        <a:solidFill>
          <a:schemeClr val="phClr">
            <a:tint val="95000"/>
            <a:shade val="85000"/>
            <a:satMod val="125000"/>
          </a:schemeClr>
        </a:solidFill>
        <a:blipFill rotWithShape="1">
          <a:tile tx="0" ty="0" sx="40000" sy="40000" flip="none" algn="tl"/>
        </a:blip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sheetPr>
  <dimension ref="A1:O38"/>
  <sheetViews>
    <sheetView view="pageBreakPreview" topLeftCell="A16" zoomScale="70" zoomScaleNormal="100" zoomScaleSheetLayoutView="70" workbookViewId="0">
      <selection activeCell="C38" sqref="C38:D38"/>
    </sheetView>
  </sheetViews>
  <sheetFormatPr defaultColWidth="9" defaultRowHeight="13.8"/>
  <cols>
    <col min="1" max="1" width="23.09765625" style="168" customWidth="1"/>
    <col min="2" max="2" width="62.09765625" style="168" customWidth="1"/>
    <col min="3" max="4" width="17.5" style="169" customWidth="1"/>
    <col min="5" max="16384" width="9" style="168"/>
  </cols>
  <sheetData>
    <row r="1" spans="1:15" ht="21">
      <c r="A1" s="336" t="s">
        <v>215</v>
      </c>
      <c r="B1" s="337"/>
      <c r="C1" s="337"/>
      <c r="D1" s="337"/>
      <c r="E1" s="170"/>
      <c r="F1" s="170"/>
      <c r="G1" s="170"/>
      <c r="H1" s="170"/>
      <c r="I1" s="170"/>
      <c r="J1" s="170"/>
      <c r="K1" s="170"/>
      <c r="L1" s="170"/>
      <c r="M1" s="170"/>
      <c r="N1" s="170"/>
      <c r="O1" s="170"/>
    </row>
    <row r="2" spans="1:15" ht="46.8">
      <c r="A2" s="39" t="s">
        <v>0</v>
      </c>
      <c r="B2" s="39" t="s">
        <v>1</v>
      </c>
      <c r="C2" s="171" t="s">
        <v>2</v>
      </c>
      <c r="D2" s="39"/>
      <c r="O2" s="188"/>
    </row>
    <row r="3" spans="1:15" ht="15.6">
      <c r="A3" s="172">
        <v>1000</v>
      </c>
      <c r="B3" s="173" t="s">
        <v>3</v>
      </c>
      <c r="C3" s="174">
        <f>'Maintenance Building'!R13</f>
        <v>9000</v>
      </c>
      <c r="D3" s="175"/>
      <c r="O3" s="188"/>
    </row>
    <row r="4" spans="1:15" ht="15.6">
      <c r="A4" s="176">
        <v>22000</v>
      </c>
      <c r="B4" s="177" t="s">
        <v>4</v>
      </c>
      <c r="C4" s="178">
        <f>'Maintenance Building'!R174</f>
        <v>112642.12518499997</v>
      </c>
      <c r="D4" s="175"/>
      <c r="O4" s="188"/>
    </row>
    <row r="5" spans="1:15" ht="17.399999999999999">
      <c r="B5" s="179" t="s">
        <v>5</v>
      </c>
      <c r="C5" s="180">
        <f>SUM(C3:C4)</f>
        <v>121642.12518499997</v>
      </c>
      <c r="D5" s="180"/>
      <c r="F5" s="181"/>
      <c r="O5" s="188"/>
    </row>
    <row r="6" spans="1:15" ht="15.6">
      <c r="A6" s="338"/>
      <c r="B6" s="339"/>
      <c r="C6" s="339"/>
      <c r="D6" s="340"/>
      <c r="O6" s="188"/>
    </row>
    <row r="7" spans="1:15" ht="15.6">
      <c r="A7" s="333" t="s">
        <v>5</v>
      </c>
      <c r="B7" s="333"/>
      <c r="C7" s="323"/>
      <c r="D7" s="182">
        <f>C5</f>
        <v>121642.12518499997</v>
      </c>
      <c r="E7" s="181"/>
      <c r="F7" s="181"/>
      <c r="O7" s="188"/>
    </row>
    <row r="8" spans="1:15" ht="15.6">
      <c r="A8" s="333" t="s">
        <v>6</v>
      </c>
      <c r="B8" s="333"/>
      <c r="C8" s="324">
        <v>0.05</v>
      </c>
      <c r="D8" s="183">
        <f>D7*C8</f>
        <v>6082.1062592499984</v>
      </c>
      <c r="E8" s="181"/>
      <c r="F8" s="181"/>
      <c r="O8" s="188"/>
    </row>
    <row r="9" spans="1:15" ht="15.6">
      <c r="A9" s="333" t="s">
        <v>7</v>
      </c>
      <c r="B9" s="333"/>
      <c r="C9" s="324">
        <v>0.15</v>
      </c>
      <c r="D9" s="183">
        <f>D7*C9</f>
        <v>18246.318777749995</v>
      </c>
      <c r="O9" s="188"/>
    </row>
    <row r="10" spans="1:15" ht="15.6">
      <c r="A10" s="334" t="s">
        <v>8</v>
      </c>
      <c r="B10" s="334"/>
      <c r="C10" s="325">
        <v>8.2500000000000004E-2</v>
      </c>
      <c r="D10" s="184">
        <f>C10*SUM('Maintenance Building'!J16:J172)</f>
        <v>4394.4547873874999</v>
      </c>
      <c r="O10" s="188"/>
    </row>
    <row r="11" spans="1:15" ht="15.6">
      <c r="A11" s="335" t="s">
        <v>9</v>
      </c>
      <c r="B11" s="335"/>
      <c r="C11" s="326">
        <v>0.02</v>
      </c>
      <c r="D11" s="185">
        <f>D7*C11</f>
        <v>2432.8425036999993</v>
      </c>
      <c r="O11" s="188"/>
    </row>
    <row r="12" spans="1:15" ht="20.399999999999999">
      <c r="A12" s="329" t="s">
        <v>10</v>
      </c>
      <c r="B12" s="330"/>
      <c r="C12" s="331">
        <f>SUM(D7:D11)</f>
        <v>152797.84751308747</v>
      </c>
      <c r="D12" s="332"/>
      <c r="E12" s="186"/>
      <c r="F12" s="187"/>
      <c r="G12" s="187"/>
      <c r="H12" s="187"/>
      <c r="I12" s="187"/>
      <c r="J12" s="187"/>
      <c r="K12" s="187"/>
      <c r="L12" s="187"/>
      <c r="M12" s="187"/>
      <c r="N12" s="187"/>
      <c r="O12" s="189"/>
    </row>
    <row r="13" spans="1:15" ht="14.4" thickBot="1"/>
    <row r="14" spans="1:15" ht="21.6" thickBot="1">
      <c r="A14" s="336" t="s">
        <v>214</v>
      </c>
      <c r="B14" s="337"/>
      <c r="C14" s="337"/>
      <c r="D14" s="337"/>
      <c r="E14" s="170"/>
      <c r="F14" s="170"/>
      <c r="G14" s="170"/>
      <c r="H14" s="170"/>
      <c r="I14" s="170"/>
      <c r="J14" s="170"/>
      <c r="K14" s="170"/>
      <c r="L14" s="170"/>
      <c r="M14" s="170"/>
      <c r="N14" s="170"/>
      <c r="O14" s="170"/>
    </row>
    <row r="15" spans="1:15" ht="47.4" thickBot="1">
      <c r="A15" s="39" t="s">
        <v>0</v>
      </c>
      <c r="B15" s="39" t="s">
        <v>1</v>
      </c>
      <c r="C15" s="171" t="s">
        <v>2</v>
      </c>
      <c r="D15" s="39"/>
      <c r="O15" s="188"/>
    </row>
    <row r="16" spans="1:15" ht="15.6">
      <c r="A16" s="172">
        <v>1000</v>
      </c>
      <c r="B16" s="173" t="s">
        <v>3</v>
      </c>
      <c r="C16" s="174">
        <f>'SHED-SHOP BAY'!R13</f>
        <v>6000</v>
      </c>
      <c r="D16" s="175"/>
      <c r="O16" s="188"/>
    </row>
    <row r="17" spans="1:15" ht="16.2" thickBot="1">
      <c r="A17" s="176">
        <v>22000</v>
      </c>
      <c r="B17" s="177" t="s">
        <v>4</v>
      </c>
      <c r="C17" s="178">
        <f>'SHED-SHOP BAY'!R128</f>
        <v>70860.916974999986</v>
      </c>
      <c r="D17" s="175"/>
      <c r="O17" s="188"/>
    </row>
    <row r="18" spans="1:15" ht="18" thickBot="1">
      <c r="B18" s="179" t="s">
        <v>5</v>
      </c>
      <c r="C18" s="180">
        <f>SUM(C16:C17)</f>
        <v>76860.916974999986</v>
      </c>
      <c r="D18" s="180"/>
      <c r="F18" s="181"/>
      <c r="O18" s="188"/>
    </row>
    <row r="19" spans="1:15" ht="15.6">
      <c r="A19" s="338"/>
      <c r="B19" s="339"/>
      <c r="C19" s="339"/>
      <c r="D19" s="340"/>
      <c r="O19" s="188"/>
    </row>
    <row r="20" spans="1:15" ht="15.6">
      <c r="A20" s="333" t="s">
        <v>5</v>
      </c>
      <c r="B20" s="333"/>
      <c r="C20" s="323"/>
      <c r="D20" s="182">
        <f>C18</f>
        <v>76860.916974999986</v>
      </c>
      <c r="E20" s="181"/>
      <c r="F20" s="181"/>
      <c r="O20" s="188"/>
    </row>
    <row r="21" spans="1:15" ht="15.6">
      <c r="A21" s="333" t="s">
        <v>6</v>
      </c>
      <c r="B21" s="333"/>
      <c r="C21" s="324">
        <v>0.05</v>
      </c>
      <c r="D21" s="183">
        <f>D20*C21</f>
        <v>3843.0458487499995</v>
      </c>
      <c r="E21" s="181"/>
      <c r="F21" s="181"/>
      <c r="O21" s="188"/>
    </row>
    <row r="22" spans="1:15" ht="15.6">
      <c r="A22" s="333" t="s">
        <v>7</v>
      </c>
      <c r="B22" s="333"/>
      <c r="C22" s="324">
        <v>0.15</v>
      </c>
      <c r="D22" s="183">
        <f>D20*C22</f>
        <v>11529.137546249998</v>
      </c>
      <c r="O22" s="188"/>
    </row>
    <row r="23" spans="1:15" ht="15.6">
      <c r="A23" s="334" t="s">
        <v>8</v>
      </c>
      <c r="B23" s="334"/>
      <c r="C23" s="325">
        <v>8.2500000000000004E-2</v>
      </c>
      <c r="D23" s="184">
        <f>C23*SUM('SHED-SHOP BAY'!J18:J126)</f>
        <v>3086.4013702499997</v>
      </c>
      <c r="O23" s="188"/>
    </row>
    <row r="24" spans="1:15" ht="16.2" thickBot="1">
      <c r="A24" s="335" t="s">
        <v>9</v>
      </c>
      <c r="B24" s="335"/>
      <c r="C24" s="326">
        <v>0.02</v>
      </c>
      <c r="D24" s="185">
        <f>D20*C24</f>
        <v>1537.2183394999997</v>
      </c>
      <c r="O24" s="188"/>
    </row>
    <row r="25" spans="1:15" ht="21" thickBot="1">
      <c r="A25" s="329" t="s">
        <v>10</v>
      </c>
      <c r="B25" s="330"/>
      <c r="C25" s="331">
        <f>SUM(D20:D24)</f>
        <v>96856.720079749983</v>
      </c>
      <c r="D25" s="332"/>
      <c r="E25" s="186"/>
      <c r="F25" s="187"/>
      <c r="G25" s="187"/>
      <c r="H25" s="187"/>
      <c r="I25" s="187"/>
      <c r="J25" s="187"/>
      <c r="K25" s="187"/>
      <c r="L25" s="187"/>
      <c r="M25" s="187"/>
      <c r="N25" s="187"/>
      <c r="O25" s="189"/>
    </row>
    <row r="26" spans="1:15" ht="14.4" thickBot="1"/>
    <row r="27" spans="1:15" ht="21.6" thickBot="1">
      <c r="A27" s="336" t="s">
        <v>216</v>
      </c>
      <c r="B27" s="337"/>
      <c r="C27" s="337"/>
      <c r="D27" s="337"/>
      <c r="E27" s="170"/>
      <c r="F27" s="170"/>
      <c r="G27" s="170"/>
      <c r="H27" s="170"/>
      <c r="I27" s="170"/>
      <c r="J27" s="170"/>
      <c r="K27" s="170"/>
      <c r="L27" s="170"/>
      <c r="M27" s="170"/>
      <c r="N27" s="170"/>
      <c r="O27" s="170"/>
    </row>
    <row r="28" spans="1:15" ht="47.4" thickBot="1">
      <c r="A28" s="39" t="s">
        <v>0</v>
      </c>
      <c r="B28" s="39" t="s">
        <v>1</v>
      </c>
      <c r="C28" s="171" t="s">
        <v>2</v>
      </c>
      <c r="D28" s="39"/>
      <c r="O28" s="188"/>
    </row>
    <row r="29" spans="1:15" ht="15.6">
      <c r="A29" s="172">
        <v>1000</v>
      </c>
      <c r="B29" s="173" t="s">
        <v>3</v>
      </c>
      <c r="C29" s="174">
        <f>'SHED-WASH BAY'!R13</f>
        <v>2400</v>
      </c>
      <c r="D29" s="175"/>
      <c r="O29" s="188"/>
    </row>
    <row r="30" spans="1:15" ht="16.2" thickBot="1">
      <c r="A30" s="176">
        <v>22000</v>
      </c>
      <c r="B30" s="177" t="s">
        <v>4</v>
      </c>
      <c r="C30" s="178">
        <f>'SHED-WASH BAY'!R81</f>
        <v>24716.728799999997</v>
      </c>
      <c r="D30" s="175"/>
      <c r="O30" s="188"/>
    </row>
    <row r="31" spans="1:15" ht="18" thickBot="1">
      <c r="B31" s="179" t="s">
        <v>5</v>
      </c>
      <c r="C31" s="180">
        <f>SUM(C29:C30)</f>
        <v>27116.728799999997</v>
      </c>
      <c r="D31" s="180"/>
      <c r="F31" s="181"/>
      <c r="O31" s="188"/>
    </row>
    <row r="32" spans="1:15" ht="15.6">
      <c r="A32" s="338"/>
      <c r="B32" s="339"/>
      <c r="C32" s="339"/>
      <c r="D32" s="340"/>
      <c r="O32" s="188"/>
    </row>
    <row r="33" spans="1:15" ht="15.6">
      <c r="A33" s="333" t="s">
        <v>5</v>
      </c>
      <c r="B33" s="333"/>
      <c r="C33" s="323"/>
      <c r="D33" s="182">
        <f>C31</f>
        <v>27116.728799999997</v>
      </c>
      <c r="E33" s="181"/>
      <c r="F33" s="181"/>
      <c r="O33" s="188"/>
    </row>
    <row r="34" spans="1:15" ht="15.6">
      <c r="A34" s="333" t="s">
        <v>6</v>
      </c>
      <c r="B34" s="333"/>
      <c r="C34" s="324">
        <v>0.05</v>
      </c>
      <c r="D34" s="183">
        <f>D33*C34</f>
        <v>1355.83644</v>
      </c>
      <c r="E34" s="181"/>
      <c r="F34" s="181"/>
      <c r="O34" s="188"/>
    </row>
    <row r="35" spans="1:15" ht="15.6">
      <c r="A35" s="333" t="s">
        <v>7</v>
      </c>
      <c r="B35" s="333"/>
      <c r="C35" s="324">
        <v>0.15</v>
      </c>
      <c r="D35" s="183">
        <f>D33*C35</f>
        <v>4067.5093199999992</v>
      </c>
      <c r="O35" s="188"/>
    </row>
    <row r="36" spans="1:15" ht="15.6">
      <c r="A36" s="334" t="s">
        <v>8</v>
      </c>
      <c r="B36" s="334"/>
      <c r="C36" s="325">
        <v>8.2500000000000004E-2</v>
      </c>
      <c r="D36" s="184">
        <f>C36*SUM('SHED-WASH BAY'!J18:J79)</f>
        <v>1034.5271433749999</v>
      </c>
      <c r="O36" s="188"/>
    </row>
    <row r="37" spans="1:15" ht="16.2" thickBot="1">
      <c r="A37" s="335" t="s">
        <v>9</v>
      </c>
      <c r="B37" s="335"/>
      <c r="C37" s="326">
        <v>0.02</v>
      </c>
      <c r="D37" s="185">
        <f>D33*C37</f>
        <v>542.33457599999997</v>
      </c>
      <c r="O37" s="188"/>
    </row>
    <row r="38" spans="1:15" ht="21" thickBot="1">
      <c r="A38" s="329" t="s">
        <v>10</v>
      </c>
      <c r="B38" s="330"/>
      <c r="C38" s="331">
        <f>SUM(D33:D37)</f>
        <v>34116.936279374997</v>
      </c>
      <c r="D38" s="332"/>
      <c r="E38" s="186"/>
      <c r="F38" s="187"/>
      <c r="G38" s="187"/>
      <c r="H38" s="187"/>
      <c r="I38" s="187"/>
      <c r="J38" s="187"/>
      <c r="K38" s="187"/>
      <c r="L38" s="187"/>
      <c r="M38" s="187"/>
      <c r="N38" s="187"/>
      <c r="O38" s="189"/>
    </row>
  </sheetData>
  <mergeCells count="27">
    <mergeCell ref="A1:D1"/>
    <mergeCell ref="A6:D6"/>
    <mergeCell ref="A7:B7"/>
    <mergeCell ref="A8:B8"/>
    <mergeCell ref="A9:B9"/>
    <mergeCell ref="A10:B10"/>
    <mergeCell ref="A11:B11"/>
    <mergeCell ref="A12:B12"/>
    <mergeCell ref="C12:D12"/>
    <mergeCell ref="A14:D14"/>
    <mergeCell ref="A19:D19"/>
    <mergeCell ref="A20:B20"/>
    <mergeCell ref="A21:B21"/>
    <mergeCell ref="A22:B22"/>
    <mergeCell ref="A23:B23"/>
    <mergeCell ref="A24:B24"/>
    <mergeCell ref="A25:B25"/>
    <mergeCell ref="C25:D25"/>
    <mergeCell ref="A27:D27"/>
    <mergeCell ref="A32:D32"/>
    <mergeCell ref="A38:B38"/>
    <mergeCell ref="C38:D38"/>
    <mergeCell ref="A33:B33"/>
    <mergeCell ref="A34:B34"/>
    <mergeCell ref="A35:B35"/>
    <mergeCell ref="A36:B36"/>
    <mergeCell ref="A37:B37"/>
  </mergeCells>
  <pageMargins left="0.7" right="0.7" top="0.75" bottom="0.75" header="0.3" footer="0.3"/>
  <pageSetup scale="4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pageSetUpPr fitToPage="1"/>
  </sheetPr>
  <dimension ref="A1:AJ184"/>
  <sheetViews>
    <sheetView showGridLines="0" tabSelected="1" zoomScale="55" zoomScaleNormal="55" zoomScaleSheetLayoutView="85" workbookViewId="0">
      <pane ySplit="3" topLeftCell="A4" activePane="bottomLeft" state="frozen"/>
      <selection pane="bottomLeft" activeCell="I2" sqref="I2:R2"/>
    </sheetView>
  </sheetViews>
  <sheetFormatPr defaultColWidth="9" defaultRowHeight="15.6"/>
  <cols>
    <col min="1" max="1" width="4.69921875" style="33" customWidth="1"/>
    <col min="2" max="2" width="6.09765625" style="34" bestFit="1" customWidth="1"/>
    <col min="3" max="3" width="7.8984375" style="34" bestFit="1" customWidth="1"/>
    <col min="4" max="4" width="83.09765625" style="34" customWidth="1"/>
    <col min="5" max="5" width="11.5" style="35" customWidth="1"/>
    <col min="6" max="6" width="10.5" style="34" customWidth="1"/>
    <col min="7" max="7" width="11.5" style="35" customWidth="1"/>
    <col min="8" max="8" width="14" style="35" customWidth="1"/>
    <col min="9" max="9" width="14.09765625" style="34" customWidth="1"/>
    <col min="10" max="10" width="14.5" style="34" customWidth="1"/>
    <col min="11" max="12" width="14" style="35" customWidth="1"/>
    <col min="13" max="13" width="13.09765625" style="34" customWidth="1"/>
    <col min="14" max="14" width="13.5" style="34" customWidth="1"/>
    <col min="15" max="15" width="14" style="34" customWidth="1"/>
    <col min="16" max="16" width="14.19921875" style="34" customWidth="1"/>
    <col min="17" max="18" width="15.19921875" style="36" customWidth="1"/>
    <col min="19" max="19" width="11.69921875" style="34" customWidth="1"/>
    <col min="20" max="16384" width="9" style="34"/>
  </cols>
  <sheetData>
    <row r="1" spans="1:36" ht="21">
      <c r="A1" s="341" t="s">
        <v>11</v>
      </c>
      <c r="B1" s="337"/>
      <c r="C1" s="337"/>
      <c r="D1" s="337"/>
      <c r="E1" s="337"/>
      <c r="F1" s="337"/>
      <c r="G1" s="337"/>
      <c r="H1" s="337"/>
      <c r="I1" s="337"/>
      <c r="J1" s="337"/>
      <c r="K1" s="337"/>
      <c r="L1" s="337"/>
      <c r="M1" s="337"/>
      <c r="N1" s="337"/>
      <c r="O1" s="337"/>
      <c r="P1" s="337"/>
      <c r="Q1" s="337"/>
      <c r="R1" s="342"/>
    </row>
    <row r="2" spans="1:36" s="25" customFormat="1" ht="63" customHeight="1">
      <c r="A2" s="343" t="s">
        <v>226</v>
      </c>
      <c r="B2" s="344"/>
      <c r="C2" s="344"/>
      <c r="D2" s="344"/>
      <c r="E2" s="344"/>
      <c r="F2" s="344"/>
      <c r="G2" s="344"/>
      <c r="H2" s="345"/>
      <c r="I2" s="346" t="s">
        <v>227</v>
      </c>
      <c r="J2" s="346"/>
      <c r="K2" s="346"/>
      <c r="L2" s="346"/>
      <c r="M2" s="346"/>
      <c r="N2" s="346"/>
      <c r="O2" s="346"/>
      <c r="P2" s="346"/>
      <c r="Q2" s="346"/>
      <c r="R2" s="347"/>
    </row>
    <row r="3" spans="1:36" s="26" customFormat="1" ht="59.7" customHeight="1">
      <c r="A3" s="37" t="s">
        <v>13</v>
      </c>
      <c r="B3" s="38" t="s">
        <v>14</v>
      </c>
      <c r="C3" s="38" t="s">
        <v>15</v>
      </c>
      <c r="D3" s="39" t="s">
        <v>1</v>
      </c>
      <c r="E3" s="38" t="s">
        <v>16</v>
      </c>
      <c r="F3" s="38" t="s">
        <v>17</v>
      </c>
      <c r="G3" s="38" t="s">
        <v>18</v>
      </c>
      <c r="H3" s="38" t="s">
        <v>19</v>
      </c>
      <c r="I3" s="38" t="s">
        <v>20</v>
      </c>
      <c r="J3" s="38" t="s">
        <v>21</v>
      </c>
      <c r="K3" s="38" t="s">
        <v>22</v>
      </c>
      <c r="L3" s="38" t="s">
        <v>23</v>
      </c>
      <c r="M3" s="38" t="s">
        <v>24</v>
      </c>
      <c r="N3" s="38" t="s">
        <v>25</v>
      </c>
      <c r="O3" s="38" t="s">
        <v>26</v>
      </c>
      <c r="P3" s="38" t="s">
        <v>27</v>
      </c>
      <c r="Q3" s="86" t="s">
        <v>28</v>
      </c>
      <c r="R3" s="87" t="s">
        <v>29</v>
      </c>
    </row>
    <row r="4" spans="1:36" s="197" customFormat="1">
      <c r="A4" s="190"/>
      <c r="B4" s="191"/>
      <c r="C4" s="192">
        <v>1</v>
      </c>
      <c r="D4" s="193" t="s">
        <v>30</v>
      </c>
      <c r="E4" s="191"/>
      <c r="F4" s="191"/>
      <c r="G4" s="191"/>
      <c r="H4" s="191"/>
      <c r="I4" s="191"/>
      <c r="J4" s="191"/>
      <c r="K4" s="191"/>
      <c r="L4" s="191"/>
      <c r="M4" s="191"/>
      <c r="N4" s="191"/>
      <c r="O4" s="191"/>
      <c r="P4" s="191"/>
      <c r="Q4" s="194"/>
      <c r="R4" s="195"/>
      <c r="S4" s="196"/>
      <c r="T4" s="196"/>
    </row>
    <row r="5" spans="1:36" s="211" customFormat="1">
      <c r="A5" s="198">
        <f>IF(G5&lt;&gt;"",1+MAX($A$3:A4),"")</f>
        <v>1</v>
      </c>
      <c r="B5" s="199"/>
      <c r="C5" s="200"/>
      <c r="D5" s="201" t="s">
        <v>31</v>
      </c>
      <c r="E5" s="202">
        <v>1</v>
      </c>
      <c r="F5" s="202" t="s">
        <v>32</v>
      </c>
      <c r="G5" s="203">
        <v>0</v>
      </c>
      <c r="H5" s="204">
        <f t="shared" ref="H5:H11" si="0">(G5*E5)+E5</f>
        <v>1</v>
      </c>
      <c r="I5" s="205">
        <v>0</v>
      </c>
      <c r="J5" s="205">
        <f t="shared" ref="J5:J11" si="1">I5*H5</f>
        <v>0</v>
      </c>
      <c r="K5" s="206">
        <v>0</v>
      </c>
      <c r="L5" s="207">
        <f t="shared" ref="L5:L11" si="2">+K5*H5</f>
        <v>0</v>
      </c>
      <c r="M5" s="208">
        <v>0</v>
      </c>
      <c r="N5" s="205">
        <f t="shared" ref="N5:N11" si="3">K5*M5</f>
        <v>0</v>
      </c>
      <c r="O5" s="205">
        <f t="shared" ref="O5:O11" si="4">M5*L5</f>
        <v>0</v>
      </c>
      <c r="P5" s="205">
        <f t="shared" ref="P5:P11" si="5">I5+N5</f>
        <v>0</v>
      </c>
      <c r="Q5" s="360">
        <v>9000</v>
      </c>
      <c r="R5" s="210"/>
      <c r="S5" s="196"/>
      <c r="T5" s="196"/>
    </row>
    <row r="6" spans="1:36" s="211" customFormat="1">
      <c r="A6" s="212">
        <f>IF(G6&lt;&gt;"",1+MAX($A$3:A5),"")</f>
        <v>2</v>
      </c>
      <c r="B6" s="199"/>
      <c r="C6" s="213"/>
      <c r="D6" s="214" t="s">
        <v>33</v>
      </c>
      <c r="E6" s="215">
        <v>1</v>
      </c>
      <c r="F6" s="215" t="s">
        <v>32</v>
      </c>
      <c r="G6" s="203">
        <v>0</v>
      </c>
      <c r="H6" s="204">
        <f t="shared" si="0"/>
        <v>1</v>
      </c>
      <c r="I6" s="205">
        <v>0</v>
      </c>
      <c r="J6" s="205">
        <f t="shared" si="1"/>
        <v>0</v>
      </c>
      <c r="K6" s="206">
        <v>0</v>
      </c>
      <c r="L6" s="207">
        <f t="shared" si="2"/>
        <v>0</v>
      </c>
      <c r="M6" s="208">
        <v>0</v>
      </c>
      <c r="N6" s="205">
        <f t="shared" si="3"/>
        <v>0</v>
      </c>
      <c r="O6" s="205">
        <f t="shared" si="4"/>
        <v>0</v>
      </c>
      <c r="P6" s="205">
        <f t="shared" si="5"/>
        <v>0</v>
      </c>
      <c r="Q6" s="361"/>
      <c r="R6" s="210"/>
      <c r="S6" s="196"/>
      <c r="T6" s="196"/>
    </row>
    <row r="7" spans="1:36" s="211" customFormat="1">
      <c r="A7" s="198">
        <f>IF(G7&lt;&gt;"",1+MAX($A$3:A6),"")</f>
        <v>3</v>
      </c>
      <c r="B7" s="199"/>
      <c r="C7" s="213"/>
      <c r="D7" s="214" t="s">
        <v>34</v>
      </c>
      <c r="E7" s="215">
        <v>1</v>
      </c>
      <c r="F7" s="215" t="s">
        <v>32</v>
      </c>
      <c r="G7" s="203">
        <v>0</v>
      </c>
      <c r="H7" s="204">
        <f t="shared" si="0"/>
        <v>1</v>
      </c>
      <c r="I7" s="205">
        <v>0</v>
      </c>
      <c r="J7" s="205">
        <f t="shared" si="1"/>
        <v>0</v>
      </c>
      <c r="K7" s="206">
        <v>0</v>
      </c>
      <c r="L7" s="207">
        <f t="shared" si="2"/>
        <v>0</v>
      </c>
      <c r="M7" s="208">
        <v>0</v>
      </c>
      <c r="N7" s="205">
        <f t="shared" si="3"/>
        <v>0</v>
      </c>
      <c r="O7" s="205">
        <f t="shared" si="4"/>
        <v>0</v>
      </c>
      <c r="P7" s="205">
        <f t="shared" si="5"/>
        <v>0</v>
      </c>
      <c r="Q7" s="361"/>
      <c r="R7" s="210"/>
      <c r="S7" s="196"/>
      <c r="T7" s="196"/>
    </row>
    <row r="8" spans="1:36" s="211" customFormat="1">
      <c r="A8" s="212">
        <f>IF(G8&lt;&gt;"",1+MAX($A$3:A7),"")</f>
        <v>4</v>
      </c>
      <c r="B8" s="199"/>
      <c r="C8" s="213"/>
      <c r="D8" s="214" t="s">
        <v>35</v>
      </c>
      <c r="E8" s="215">
        <v>1</v>
      </c>
      <c r="F8" s="215" t="s">
        <v>32</v>
      </c>
      <c r="G8" s="203">
        <v>0</v>
      </c>
      <c r="H8" s="204">
        <f t="shared" si="0"/>
        <v>1</v>
      </c>
      <c r="I8" s="205">
        <v>0</v>
      </c>
      <c r="J8" s="205">
        <f t="shared" si="1"/>
        <v>0</v>
      </c>
      <c r="K8" s="206">
        <v>0</v>
      </c>
      <c r="L8" s="207">
        <f t="shared" si="2"/>
        <v>0</v>
      </c>
      <c r="M8" s="208">
        <v>0</v>
      </c>
      <c r="N8" s="205">
        <f t="shared" si="3"/>
        <v>0</v>
      </c>
      <c r="O8" s="205">
        <f t="shared" si="4"/>
        <v>0</v>
      </c>
      <c r="P8" s="205">
        <f t="shared" si="5"/>
        <v>0</v>
      </c>
      <c r="Q8" s="361"/>
      <c r="R8" s="210"/>
    </row>
    <row r="9" spans="1:36" s="211" customFormat="1">
      <c r="A9" s="198">
        <f>IF(G9&lt;&gt;"",1+MAX($A$3:A8),"")</f>
        <v>5</v>
      </c>
      <c r="B9" s="199"/>
      <c r="C9" s="213"/>
      <c r="D9" s="214" t="s">
        <v>36</v>
      </c>
      <c r="E9" s="215">
        <v>1</v>
      </c>
      <c r="F9" s="215" t="s">
        <v>32</v>
      </c>
      <c r="G9" s="203">
        <v>0</v>
      </c>
      <c r="H9" s="204">
        <f t="shared" si="0"/>
        <v>1</v>
      </c>
      <c r="I9" s="205">
        <v>0</v>
      </c>
      <c r="J9" s="205">
        <f t="shared" si="1"/>
        <v>0</v>
      </c>
      <c r="K9" s="206">
        <v>0</v>
      </c>
      <c r="L9" s="207">
        <f t="shared" si="2"/>
        <v>0</v>
      </c>
      <c r="M9" s="208">
        <v>0</v>
      </c>
      <c r="N9" s="205">
        <f t="shared" si="3"/>
        <v>0</v>
      </c>
      <c r="O9" s="205">
        <f t="shared" si="4"/>
        <v>0</v>
      </c>
      <c r="P9" s="205">
        <f t="shared" si="5"/>
        <v>0</v>
      </c>
      <c r="Q9" s="361"/>
      <c r="R9" s="210"/>
    </row>
    <row r="10" spans="1:36" s="211" customFormat="1">
      <c r="A10" s="212">
        <f>IF(G10&lt;&gt;"",1+MAX($A$3:A9),"")</f>
        <v>6</v>
      </c>
      <c r="B10" s="199"/>
      <c r="C10" s="213"/>
      <c r="D10" s="214" t="s">
        <v>37</v>
      </c>
      <c r="E10" s="215">
        <v>1</v>
      </c>
      <c r="F10" s="215" t="s">
        <v>32</v>
      </c>
      <c r="G10" s="203">
        <v>0</v>
      </c>
      <c r="H10" s="204">
        <f t="shared" si="0"/>
        <v>1</v>
      </c>
      <c r="I10" s="205">
        <v>0</v>
      </c>
      <c r="J10" s="205">
        <f t="shared" si="1"/>
        <v>0</v>
      </c>
      <c r="K10" s="206">
        <v>0</v>
      </c>
      <c r="L10" s="207">
        <f t="shared" si="2"/>
        <v>0</v>
      </c>
      <c r="M10" s="208">
        <v>0</v>
      </c>
      <c r="N10" s="205">
        <f t="shared" si="3"/>
        <v>0</v>
      </c>
      <c r="O10" s="205">
        <f t="shared" si="4"/>
        <v>0</v>
      </c>
      <c r="P10" s="205">
        <f t="shared" si="5"/>
        <v>0</v>
      </c>
      <c r="Q10" s="361"/>
      <c r="R10" s="210"/>
    </row>
    <row r="11" spans="1:36" s="211" customFormat="1">
      <c r="A11" s="198">
        <f>IF(G11&lt;&gt;"",1+MAX($A$3:A10),"")</f>
        <v>7</v>
      </c>
      <c r="B11" s="199"/>
      <c r="C11" s="216"/>
      <c r="D11" s="217" t="s">
        <v>38</v>
      </c>
      <c r="E11" s="218">
        <v>1</v>
      </c>
      <c r="F11" s="218" t="s">
        <v>32</v>
      </c>
      <c r="G11" s="203">
        <v>0</v>
      </c>
      <c r="H11" s="204">
        <f t="shared" si="0"/>
        <v>1</v>
      </c>
      <c r="I11" s="205">
        <v>0</v>
      </c>
      <c r="J11" s="205">
        <f t="shared" si="1"/>
        <v>0</v>
      </c>
      <c r="K11" s="206">
        <v>0</v>
      </c>
      <c r="L11" s="207">
        <f t="shared" si="2"/>
        <v>0</v>
      </c>
      <c r="M11" s="208">
        <v>0</v>
      </c>
      <c r="N11" s="205">
        <f t="shared" si="3"/>
        <v>0</v>
      </c>
      <c r="O11" s="205">
        <f t="shared" si="4"/>
        <v>0</v>
      </c>
      <c r="P11" s="205">
        <f t="shared" si="5"/>
        <v>0</v>
      </c>
      <c r="Q11" s="362"/>
      <c r="R11" s="210"/>
    </row>
    <row r="12" spans="1:36" s="197" customFormat="1">
      <c r="A12" s="212" t="str">
        <f>IF(G12&lt;&gt;"",1+MAX($A$3:A11),"")</f>
        <v/>
      </c>
      <c r="B12" s="199"/>
      <c r="C12" s="219"/>
      <c r="D12" s="217"/>
      <c r="E12" s="218"/>
      <c r="F12" s="218"/>
      <c r="G12" s="220"/>
      <c r="H12" s="221"/>
      <c r="I12" s="222"/>
      <c r="J12" s="222"/>
      <c r="K12" s="223"/>
      <c r="L12" s="224"/>
      <c r="M12" s="225"/>
      <c r="N12" s="222"/>
      <c r="O12" s="222"/>
      <c r="P12" s="222"/>
      <c r="Q12" s="209"/>
      <c r="R12" s="226"/>
    </row>
    <row r="13" spans="1:36" s="196" customFormat="1">
      <c r="A13" s="198" t="str">
        <f>IF(G13&lt;&gt;"",1+MAX($A$3:A12),"")</f>
        <v/>
      </c>
      <c r="B13" s="219"/>
      <c r="C13" s="227"/>
      <c r="D13" s="228" t="s">
        <v>39</v>
      </c>
      <c r="E13" s="229"/>
      <c r="F13" s="230"/>
      <c r="G13" s="230"/>
      <c r="H13" s="230"/>
      <c r="I13" s="231"/>
      <c r="J13" s="231"/>
      <c r="K13" s="230"/>
      <c r="L13" s="230"/>
      <c r="M13" s="231"/>
      <c r="N13" s="231"/>
      <c r="O13" s="231"/>
      <c r="P13" s="231"/>
      <c r="Q13" s="232"/>
      <c r="R13" s="233">
        <f>SUM(Q4:Q13)</f>
        <v>9000</v>
      </c>
    </row>
    <row r="14" spans="1:36" s="196" customFormat="1">
      <c r="A14" s="212" t="str">
        <f>IF(G14&lt;&gt;"",1+MAX($A$3:A13),"")</f>
        <v/>
      </c>
      <c r="B14" s="234"/>
      <c r="C14" s="234"/>
      <c r="D14" s="234"/>
      <c r="E14" s="234"/>
      <c r="F14" s="234"/>
      <c r="G14" s="234"/>
      <c r="H14" s="234"/>
      <c r="I14" s="234"/>
      <c r="J14" s="234"/>
      <c r="K14" s="234"/>
      <c r="L14" s="234"/>
      <c r="M14" s="234"/>
      <c r="N14" s="234"/>
      <c r="O14" s="234"/>
      <c r="P14" s="234"/>
      <c r="Q14" s="234"/>
      <c r="R14" s="235"/>
    </row>
    <row r="15" spans="1:36" s="241" customFormat="1">
      <c r="A15" s="236" t="str">
        <f>IF(G15&lt;&gt;"",1+MAX($A$3:A14),"")</f>
        <v/>
      </c>
      <c r="B15" s="236"/>
      <c r="C15" s="236">
        <v>22</v>
      </c>
      <c r="D15" s="237" t="s">
        <v>40</v>
      </c>
      <c r="E15" s="236"/>
      <c r="F15" s="236"/>
      <c r="G15" s="236"/>
      <c r="H15" s="236"/>
      <c r="I15" s="236"/>
      <c r="J15" s="236"/>
      <c r="K15" s="236"/>
      <c r="L15" s="236"/>
      <c r="M15" s="236"/>
      <c r="N15" s="236"/>
      <c r="O15" s="236"/>
      <c r="P15" s="236"/>
      <c r="Q15" s="238"/>
      <c r="R15" s="239"/>
      <c r="S15" s="240"/>
    </row>
    <row r="16" spans="1:36" s="241" customFormat="1">
      <c r="A16" s="212" t="str">
        <f>IF(G16&lt;&gt;"",1+MAX($A$3:A15),"")</f>
        <v/>
      </c>
      <c r="B16" s="242"/>
      <c r="C16" s="243"/>
      <c r="D16" s="244" t="s">
        <v>41</v>
      </c>
      <c r="E16" s="245"/>
      <c r="F16" s="215"/>
      <c r="G16" s="246"/>
      <c r="H16" s="247"/>
      <c r="I16" s="222"/>
      <c r="J16" s="205"/>
      <c r="K16" s="206"/>
      <c r="L16" s="207"/>
      <c r="M16" s="208"/>
      <c r="N16" s="205"/>
      <c r="O16" s="205"/>
      <c r="P16" s="205"/>
      <c r="Q16" s="248"/>
      <c r="R16" s="210"/>
      <c r="S16" s="249"/>
      <c r="T16" s="249"/>
      <c r="U16" s="249"/>
      <c r="V16" s="249"/>
      <c r="W16" s="249"/>
      <c r="X16" s="249"/>
      <c r="Y16" s="249"/>
      <c r="Z16" s="249"/>
      <c r="AA16" s="249"/>
      <c r="AB16" s="249"/>
      <c r="AC16" s="249"/>
      <c r="AD16" s="249"/>
      <c r="AE16" s="249"/>
      <c r="AF16" s="249"/>
      <c r="AG16" s="249"/>
      <c r="AH16" s="249"/>
      <c r="AI16" s="249"/>
      <c r="AJ16" s="249"/>
    </row>
    <row r="17" spans="1:36" s="241" customFormat="1" ht="31.2">
      <c r="A17" s="198" t="str">
        <f>IF(G17&lt;&gt;"",1+MAX($A$3:A16),"")</f>
        <v/>
      </c>
      <c r="B17" s="242"/>
      <c r="C17" s="243"/>
      <c r="D17" s="250" t="s">
        <v>42</v>
      </c>
      <c r="E17" s="245"/>
      <c r="F17" s="215"/>
      <c r="G17" s="246"/>
      <c r="H17" s="247"/>
      <c r="I17" s="222"/>
      <c r="J17" s="205"/>
      <c r="K17" s="206"/>
      <c r="L17" s="207"/>
      <c r="M17" s="208"/>
      <c r="N17" s="205"/>
      <c r="O17" s="205"/>
      <c r="P17" s="205"/>
      <c r="Q17" s="248"/>
      <c r="R17" s="210"/>
      <c r="S17" s="249"/>
      <c r="T17" s="249"/>
      <c r="U17" s="249"/>
      <c r="V17" s="249"/>
      <c r="W17" s="249"/>
      <c r="X17" s="249"/>
      <c r="Y17" s="249"/>
      <c r="Z17" s="249"/>
      <c r="AA17" s="249"/>
      <c r="AB17" s="249"/>
      <c r="AC17" s="249"/>
      <c r="AD17" s="249"/>
      <c r="AE17" s="249"/>
      <c r="AF17" s="249"/>
      <c r="AG17" s="249"/>
      <c r="AH17" s="249"/>
      <c r="AI17" s="249"/>
      <c r="AJ17" s="249"/>
    </row>
    <row r="18" spans="1:36" s="241" customFormat="1">
      <c r="A18" s="212">
        <f>IF(G18&lt;&gt;"",1+MAX($A$3:A17),"")</f>
        <v>8</v>
      </c>
      <c r="B18" s="242"/>
      <c r="C18" s="243"/>
      <c r="D18" s="214" t="s">
        <v>43</v>
      </c>
      <c r="E18" s="245">
        <v>189.98</v>
      </c>
      <c r="F18" s="215" t="s">
        <v>44</v>
      </c>
      <c r="G18" s="246">
        <v>0.05</v>
      </c>
      <c r="H18" s="247">
        <f>E18*(1+G18)</f>
        <v>199.47900000000001</v>
      </c>
      <c r="I18" s="205">
        <f>6.8/3*1.25</f>
        <v>2.833333333333333</v>
      </c>
      <c r="J18" s="205">
        <f t="shared" ref="J18:J19" si="6">I18*H18</f>
        <v>565.19049999999993</v>
      </c>
      <c r="K18" s="206">
        <f>0.099/3*1.5</f>
        <v>4.9500000000000002E-2</v>
      </c>
      <c r="L18" s="207">
        <f t="shared" ref="L18:L19" si="7">+K18*H18</f>
        <v>9.874210500000002</v>
      </c>
      <c r="M18" s="208">
        <f>'LABOR SHEET'!C$5</f>
        <v>100</v>
      </c>
      <c r="N18" s="205">
        <f t="shared" ref="N18:N19" si="8">K18*M18</f>
        <v>4.95</v>
      </c>
      <c r="O18" s="205">
        <f t="shared" ref="O18:O19" si="9">M18*L18</f>
        <v>987.42105000000015</v>
      </c>
      <c r="P18" s="205">
        <f t="shared" ref="P18:P19" si="10">I18+N18</f>
        <v>7.7833333333333332</v>
      </c>
      <c r="Q18" s="248">
        <f t="shared" ref="Q18:Q19" si="11">P18*H18</f>
        <v>1552.6115500000001</v>
      </c>
      <c r="R18" s="210"/>
      <c r="S18" s="249"/>
      <c r="T18" s="249"/>
      <c r="U18" s="249"/>
      <c r="V18" s="249"/>
      <c r="W18" s="249"/>
      <c r="X18" s="249"/>
      <c r="Y18" s="249"/>
      <c r="Z18" s="249"/>
      <c r="AA18" s="249"/>
      <c r="AB18" s="249"/>
      <c r="AC18" s="249"/>
      <c r="AD18" s="249"/>
      <c r="AE18" s="249"/>
      <c r="AF18" s="249"/>
      <c r="AG18" s="249"/>
      <c r="AH18" s="249"/>
      <c r="AI18" s="249"/>
      <c r="AJ18" s="249"/>
    </row>
    <row r="19" spans="1:36" s="241" customFormat="1">
      <c r="A19" s="198">
        <f>IF(G19&lt;&gt;"",1+MAX($A$3:A18),"")</f>
        <v>9</v>
      </c>
      <c r="B19" s="242"/>
      <c r="C19" s="243"/>
      <c r="D19" s="214" t="s">
        <v>45</v>
      </c>
      <c r="E19" s="245">
        <v>177.38</v>
      </c>
      <c r="F19" s="215" t="s">
        <v>44</v>
      </c>
      <c r="G19" s="246">
        <v>0.05</v>
      </c>
      <c r="H19" s="247">
        <f>E19*(1+G19)</f>
        <v>186.249</v>
      </c>
      <c r="I19" s="205">
        <f>6.8/3*2</f>
        <v>4.5333333333333332</v>
      </c>
      <c r="J19" s="205">
        <f t="shared" si="6"/>
        <v>844.3288</v>
      </c>
      <c r="K19" s="206">
        <f>0.099/3*2</f>
        <v>6.6000000000000003E-2</v>
      </c>
      <c r="L19" s="207">
        <f t="shared" si="7"/>
        <v>12.292434</v>
      </c>
      <c r="M19" s="208">
        <f>'LABOR SHEET'!C$5</f>
        <v>100</v>
      </c>
      <c r="N19" s="205">
        <f t="shared" si="8"/>
        <v>6.6000000000000005</v>
      </c>
      <c r="O19" s="205">
        <f t="shared" si="9"/>
        <v>1229.2434000000001</v>
      </c>
      <c r="P19" s="205">
        <f t="shared" si="10"/>
        <v>11.133333333333333</v>
      </c>
      <c r="Q19" s="248">
        <f t="shared" si="11"/>
        <v>2073.5722000000001</v>
      </c>
      <c r="R19" s="210"/>
      <c r="S19" s="249"/>
      <c r="T19" s="249"/>
      <c r="U19" s="249"/>
      <c r="V19" s="249"/>
      <c r="W19" s="249"/>
      <c r="X19" s="249"/>
      <c r="Y19" s="249"/>
      <c r="Z19" s="249"/>
      <c r="AA19" s="249"/>
      <c r="AB19" s="249"/>
      <c r="AC19" s="249"/>
      <c r="AD19" s="249"/>
      <c r="AE19" s="249"/>
      <c r="AF19" s="249"/>
      <c r="AG19" s="249"/>
      <c r="AH19" s="249"/>
      <c r="AI19" s="249"/>
      <c r="AJ19" s="249"/>
    </row>
    <row r="20" spans="1:36" s="241" customFormat="1">
      <c r="A20" s="212">
        <f>IF(G20&lt;&gt;"",1+MAX($A$3:A19),"")</f>
        <v>10</v>
      </c>
      <c r="B20" s="242"/>
      <c r="C20" s="243"/>
      <c r="D20" s="214" t="s">
        <v>46</v>
      </c>
      <c r="E20" s="245">
        <v>7.12</v>
      </c>
      <c r="F20" s="215" t="s">
        <v>44</v>
      </c>
      <c r="G20" s="246">
        <v>0.05</v>
      </c>
      <c r="H20" s="247">
        <f>E20*(1+G20)</f>
        <v>7.476</v>
      </c>
      <c r="I20" s="205">
        <v>5.4</v>
      </c>
      <c r="J20" s="205">
        <f t="shared" ref="J20" si="12">I20*H20</f>
        <v>40.370400000000004</v>
      </c>
      <c r="K20" s="206">
        <v>7.4999999999999997E-2</v>
      </c>
      <c r="L20" s="207">
        <f t="shared" ref="L20" si="13">+K20*H20</f>
        <v>0.56069999999999998</v>
      </c>
      <c r="M20" s="208">
        <f>'LABOR SHEET'!C$5</f>
        <v>100</v>
      </c>
      <c r="N20" s="205">
        <f t="shared" ref="N20" si="14">K20*M20</f>
        <v>7.5</v>
      </c>
      <c r="O20" s="205">
        <f t="shared" ref="O20" si="15">M20*L20</f>
        <v>56.07</v>
      </c>
      <c r="P20" s="205">
        <f t="shared" ref="P20" si="16">I20+N20</f>
        <v>12.9</v>
      </c>
      <c r="Q20" s="248">
        <f t="shared" ref="Q20" si="17">P20*H20</f>
        <v>96.440399999999997</v>
      </c>
      <c r="R20" s="210"/>
      <c r="S20" s="249"/>
      <c r="T20" s="249"/>
      <c r="U20" s="249"/>
      <c r="V20" s="249"/>
      <c r="W20" s="249"/>
      <c r="X20" s="249"/>
      <c r="Y20" s="249"/>
      <c r="Z20" s="249"/>
      <c r="AA20" s="249"/>
      <c r="AB20" s="249"/>
      <c r="AC20" s="249"/>
      <c r="AD20" s="249"/>
      <c r="AE20" s="249"/>
      <c r="AF20" s="249"/>
      <c r="AG20" s="249"/>
      <c r="AH20" s="249"/>
      <c r="AI20" s="249"/>
      <c r="AJ20" s="249"/>
    </row>
    <row r="21" spans="1:36" s="241" customFormat="1">
      <c r="A21" s="198" t="str">
        <f>IF(G21&lt;&gt;"",1+MAX($A$3:A20),"")</f>
        <v/>
      </c>
      <c r="B21" s="242"/>
      <c r="C21" s="243"/>
      <c r="D21" s="214"/>
      <c r="E21" s="245"/>
      <c r="F21" s="215"/>
      <c r="G21" s="246"/>
      <c r="H21" s="247"/>
      <c r="I21" s="222"/>
      <c r="J21" s="205"/>
      <c r="K21" s="206"/>
      <c r="L21" s="207"/>
      <c r="M21" s="208"/>
      <c r="N21" s="205"/>
      <c r="O21" s="205"/>
      <c r="P21" s="205"/>
      <c r="Q21" s="248"/>
      <c r="R21" s="210"/>
      <c r="S21" s="249"/>
      <c r="T21" s="249"/>
      <c r="U21" s="249"/>
      <c r="V21" s="249"/>
      <c r="W21" s="249"/>
      <c r="X21" s="249"/>
      <c r="Y21" s="249"/>
      <c r="Z21" s="249"/>
      <c r="AA21" s="249"/>
      <c r="AB21" s="249"/>
      <c r="AC21" s="249"/>
      <c r="AD21" s="249"/>
      <c r="AE21" s="249"/>
      <c r="AF21" s="249"/>
      <c r="AG21" s="249"/>
      <c r="AH21" s="249"/>
      <c r="AI21" s="249"/>
      <c r="AJ21" s="249"/>
    </row>
    <row r="22" spans="1:36" s="241" customFormat="1">
      <c r="A22" s="212" t="str">
        <f>IF(G22&lt;&gt;"",1+MAX($A$3:A21),"")</f>
        <v/>
      </c>
      <c r="B22" s="242"/>
      <c r="C22" s="243"/>
      <c r="D22" s="244" t="s">
        <v>47</v>
      </c>
      <c r="E22" s="245"/>
      <c r="F22" s="215"/>
      <c r="G22" s="246"/>
      <c r="H22" s="247"/>
      <c r="I22" s="222"/>
      <c r="J22" s="205"/>
      <c r="K22" s="206"/>
      <c r="L22" s="207"/>
      <c r="M22" s="208"/>
      <c r="N22" s="205"/>
      <c r="O22" s="205"/>
      <c r="P22" s="205"/>
      <c r="Q22" s="248"/>
      <c r="R22" s="210"/>
      <c r="S22" s="249"/>
      <c r="T22" s="249"/>
      <c r="U22" s="249"/>
      <c r="V22" s="249"/>
      <c r="W22" s="249"/>
      <c r="X22" s="249"/>
      <c r="Y22" s="249"/>
      <c r="Z22" s="249"/>
      <c r="AA22" s="249"/>
      <c r="AB22" s="249"/>
      <c r="AC22" s="249"/>
      <c r="AD22" s="249"/>
      <c r="AE22" s="249"/>
      <c r="AF22" s="249"/>
      <c r="AG22" s="249"/>
      <c r="AH22" s="249"/>
      <c r="AI22" s="249"/>
      <c r="AJ22" s="249"/>
    </row>
    <row r="23" spans="1:36" s="241" customFormat="1" ht="31.2">
      <c r="A23" s="198" t="str">
        <f>IF(G23&lt;&gt;"",1+MAX($A$3:A22),"")</f>
        <v/>
      </c>
      <c r="B23" s="242"/>
      <c r="C23" s="243"/>
      <c r="D23" s="250" t="s">
        <v>48</v>
      </c>
      <c r="E23" s="245"/>
      <c r="F23" s="215"/>
      <c r="G23" s="246"/>
      <c r="H23" s="247"/>
      <c r="I23" s="222"/>
      <c r="J23" s="205"/>
      <c r="K23" s="206"/>
      <c r="L23" s="207"/>
      <c r="M23" s="208"/>
      <c r="N23" s="205"/>
      <c r="O23" s="205"/>
      <c r="P23" s="205"/>
      <c r="Q23" s="248"/>
      <c r="R23" s="210"/>
      <c r="S23" s="249"/>
      <c r="T23" s="249"/>
      <c r="U23" s="249"/>
      <c r="V23" s="249"/>
      <c r="W23" s="249"/>
      <c r="X23" s="249"/>
      <c r="Y23" s="249"/>
      <c r="Z23" s="249"/>
      <c r="AA23" s="249"/>
      <c r="AB23" s="249"/>
      <c r="AC23" s="249"/>
      <c r="AD23" s="249"/>
      <c r="AE23" s="249"/>
      <c r="AF23" s="249"/>
      <c r="AG23" s="249"/>
      <c r="AH23" s="249"/>
      <c r="AI23" s="249"/>
      <c r="AJ23" s="249"/>
    </row>
    <row r="24" spans="1:36" s="241" customFormat="1">
      <c r="A24" s="212">
        <f>IF(G24&lt;&gt;"",1+MAX($A$3:A23),"")</f>
        <v>11</v>
      </c>
      <c r="B24" s="242"/>
      <c r="C24" s="243"/>
      <c r="D24" s="214" t="s">
        <v>49</v>
      </c>
      <c r="E24" s="245">
        <v>89.32</v>
      </c>
      <c r="F24" s="215" t="s">
        <v>44</v>
      </c>
      <c r="G24" s="246">
        <v>0.05</v>
      </c>
      <c r="H24" s="247">
        <f>E24*(1+G24)</f>
        <v>93.786000000000001</v>
      </c>
      <c r="I24" s="205">
        <v>5</v>
      </c>
      <c r="J24" s="205">
        <f t="shared" ref="J24:J26" si="18">I24*H24</f>
        <v>468.93</v>
      </c>
      <c r="K24" s="206">
        <v>0.27100000000000002</v>
      </c>
      <c r="L24" s="207">
        <f t="shared" ref="L24:L26" si="19">+K24*H24</f>
        <v>25.416006000000003</v>
      </c>
      <c r="M24" s="208">
        <f>'LABOR SHEET'!C$5</f>
        <v>100</v>
      </c>
      <c r="N24" s="205">
        <f t="shared" ref="N24:N26" si="20">K24*M24</f>
        <v>27.1</v>
      </c>
      <c r="O24" s="205">
        <f t="shared" ref="O24:O26" si="21">M24*L24</f>
        <v>2541.6006000000002</v>
      </c>
      <c r="P24" s="205">
        <f t="shared" ref="P24:P26" si="22">I24+N24</f>
        <v>32.1</v>
      </c>
      <c r="Q24" s="248">
        <f t="shared" ref="Q24:Q26" si="23">P24*H24</f>
        <v>3010.5306</v>
      </c>
      <c r="R24" s="210"/>
      <c r="S24" s="249"/>
      <c r="T24" s="249"/>
      <c r="U24" s="249"/>
      <c r="V24" s="249"/>
      <c r="W24" s="249"/>
      <c r="X24" s="249"/>
      <c r="Y24" s="249"/>
      <c r="Z24" s="249"/>
      <c r="AA24" s="249"/>
      <c r="AB24" s="249"/>
      <c r="AC24" s="249"/>
      <c r="AD24" s="249"/>
      <c r="AE24" s="249"/>
      <c r="AF24" s="249"/>
      <c r="AG24" s="249"/>
      <c r="AH24" s="249"/>
      <c r="AI24" s="249"/>
      <c r="AJ24" s="249"/>
    </row>
    <row r="25" spans="1:36" s="241" customFormat="1">
      <c r="A25" s="198">
        <f>IF(G25&lt;&gt;"",1+MAX($A$3:A24),"")</f>
        <v>12</v>
      </c>
      <c r="B25" s="242"/>
      <c r="C25" s="243"/>
      <c r="D25" s="214" t="s">
        <v>50</v>
      </c>
      <c r="E25" s="245">
        <v>49.94</v>
      </c>
      <c r="F25" s="215" t="s">
        <v>44</v>
      </c>
      <c r="G25" s="246">
        <v>0.05</v>
      </c>
      <c r="H25" s="247">
        <f>E25*(1+G25)</f>
        <v>52.436999999999998</v>
      </c>
      <c r="I25" s="205">
        <v>8.15</v>
      </c>
      <c r="J25" s="205">
        <f t="shared" si="18"/>
        <v>427.36155000000002</v>
      </c>
      <c r="K25" s="206">
        <v>0.30199999999999999</v>
      </c>
      <c r="L25" s="207">
        <f t="shared" si="19"/>
        <v>15.835973999999998</v>
      </c>
      <c r="M25" s="208">
        <f>'LABOR SHEET'!C$5</f>
        <v>100</v>
      </c>
      <c r="N25" s="205">
        <f t="shared" si="20"/>
        <v>30.2</v>
      </c>
      <c r="O25" s="205">
        <f t="shared" si="21"/>
        <v>1583.5973999999999</v>
      </c>
      <c r="P25" s="205">
        <f t="shared" si="22"/>
        <v>38.35</v>
      </c>
      <c r="Q25" s="248">
        <f t="shared" si="23"/>
        <v>2010.95895</v>
      </c>
      <c r="R25" s="210"/>
      <c r="S25" s="249"/>
      <c r="T25" s="249"/>
      <c r="U25" s="249"/>
      <c r="V25" s="249"/>
      <c r="W25" s="249"/>
      <c r="X25" s="249"/>
      <c r="Y25" s="249"/>
      <c r="Z25" s="249"/>
      <c r="AA25" s="249"/>
      <c r="AB25" s="249"/>
      <c r="AC25" s="249"/>
      <c r="AD25" s="249"/>
      <c r="AE25" s="249"/>
      <c r="AF25" s="249"/>
      <c r="AG25" s="249"/>
      <c r="AH25" s="249"/>
      <c r="AI25" s="249"/>
      <c r="AJ25" s="249"/>
    </row>
    <row r="26" spans="1:36" s="241" customFormat="1">
      <c r="A26" s="212">
        <f>IF(G26&lt;&gt;"",1+MAX($A$3:A25),"")</f>
        <v>13</v>
      </c>
      <c r="B26" s="242"/>
      <c r="C26" s="243"/>
      <c r="D26" s="214" t="s">
        <v>51</v>
      </c>
      <c r="E26" s="245">
        <v>235.49</v>
      </c>
      <c r="F26" s="215" t="s">
        <v>44</v>
      </c>
      <c r="G26" s="246">
        <v>0.05</v>
      </c>
      <c r="H26" s="247">
        <f>E26*(1+G26)</f>
        <v>247.2645</v>
      </c>
      <c r="I26" s="205">
        <v>10.45</v>
      </c>
      <c r="J26" s="205">
        <f t="shared" si="18"/>
        <v>2583.9140249999996</v>
      </c>
      <c r="K26" s="206">
        <v>0.33300000000000002</v>
      </c>
      <c r="L26" s="207">
        <f t="shared" si="19"/>
        <v>82.339078499999999</v>
      </c>
      <c r="M26" s="208">
        <f>'LABOR SHEET'!C$5</f>
        <v>100</v>
      </c>
      <c r="N26" s="205">
        <f t="shared" si="20"/>
        <v>33.300000000000004</v>
      </c>
      <c r="O26" s="205">
        <f t="shared" si="21"/>
        <v>8233.9078499999996</v>
      </c>
      <c r="P26" s="205">
        <f t="shared" si="22"/>
        <v>43.75</v>
      </c>
      <c r="Q26" s="248">
        <f t="shared" si="23"/>
        <v>10817.821875</v>
      </c>
      <c r="R26" s="210"/>
      <c r="S26" s="249"/>
      <c r="T26" s="249"/>
      <c r="U26" s="249"/>
      <c r="V26" s="249"/>
      <c r="W26" s="249"/>
      <c r="X26" s="249"/>
      <c r="Y26" s="249"/>
      <c r="Z26" s="249"/>
      <c r="AA26" s="249"/>
      <c r="AB26" s="249"/>
      <c r="AC26" s="249"/>
      <c r="AD26" s="249"/>
      <c r="AE26" s="249"/>
      <c r="AF26" s="249"/>
      <c r="AG26" s="249"/>
      <c r="AH26" s="249"/>
      <c r="AI26" s="249"/>
      <c r="AJ26" s="249"/>
    </row>
    <row r="27" spans="1:36" s="241" customFormat="1">
      <c r="A27" s="198" t="str">
        <f>IF(G27&lt;&gt;"",1+MAX($A$3:A26),"")</f>
        <v/>
      </c>
      <c r="B27" s="242"/>
      <c r="C27" s="243"/>
      <c r="D27" s="214"/>
      <c r="E27" s="245"/>
      <c r="F27" s="215"/>
      <c r="G27" s="246"/>
      <c r="H27" s="247"/>
      <c r="I27" s="222"/>
      <c r="J27" s="205"/>
      <c r="K27" s="206"/>
      <c r="L27" s="207"/>
      <c r="M27" s="208"/>
      <c r="N27" s="205"/>
      <c r="O27" s="205"/>
      <c r="P27" s="205"/>
      <c r="Q27" s="248"/>
      <c r="R27" s="210"/>
      <c r="S27" s="249"/>
      <c r="T27" s="249"/>
      <c r="U27" s="249"/>
      <c r="V27" s="249"/>
      <c r="W27" s="249"/>
      <c r="X27" s="249"/>
      <c r="Y27" s="249"/>
      <c r="Z27" s="249"/>
      <c r="AA27" s="249"/>
      <c r="AB27" s="249"/>
      <c r="AC27" s="249"/>
      <c r="AD27" s="249"/>
      <c r="AE27" s="249"/>
      <c r="AF27" s="249"/>
      <c r="AG27" s="249"/>
      <c r="AH27" s="249"/>
      <c r="AI27" s="249"/>
      <c r="AJ27" s="249"/>
    </row>
    <row r="28" spans="1:36" s="241" customFormat="1">
      <c r="A28" s="212" t="str">
        <f>IF(G28&lt;&gt;"",1+MAX($A$3:A27),"")</f>
        <v/>
      </c>
      <c r="B28" s="242"/>
      <c r="C28" s="243"/>
      <c r="D28" s="244" t="s">
        <v>52</v>
      </c>
      <c r="E28" s="245"/>
      <c r="F28" s="215"/>
      <c r="G28" s="246"/>
      <c r="H28" s="247"/>
      <c r="I28" s="222"/>
      <c r="J28" s="205"/>
      <c r="K28" s="206"/>
      <c r="L28" s="207"/>
      <c r="M28" s="208"/>
      <c r="N28" s="205"/>
      <c r="O28" s="205"/>
      <c r="P28" s="205"/>
      <c r="Q28" s="248"/>
      <c r="R28" s="210"/>
      <c r="S28" s="249"/>
      <c r="T28" s="249"/>
      <c r="U28" s="249"/>
      <c r="V28" s="249"/>
      <c r="W28" s="249"/>
      <c r="X28" s="249"/>
      <c r="Y28" s="249"/>
      <c r="Z28" s="249"/>
      <c r="AA28" s="249"/>
      <c r="AB28" s="249"/>
      <c r="AC28" s="249"/>
      <c r="AD28" s="249"/>
      <c r="AE28" s="249"/>
      <c r="AF28" s="249"/>
      <c r="AG28" s="249"/>
      <c r="AH28" s="249"/>
      <c r="AI28" s="249"/>
      <c r="AJ28" s="249"/>
    </row>
    <row r="29" spans="1:36" s="241" customFormat="1" ht="31.2">
      <c r="A29" s="198" t="str">
        <f>IF(G29&lt;&gt;"",1+MAX($A$3:A28),"")</f>
        <v/>
      </c>
      <c r="B29" s="242"/>
      <c r="C29" s="243"/>
      <c r="D29" s="250" t="s">
        <v>42</v>
      </c>
      <c r="E29" s="245"/>
      <c r="F29" s="215"/>
      <c r="G29" s="246"/>
      <c r="H29" s="247"/>
      <c r="I29" s="222"/>
      <c r="J29" s="205"/>
      <c r="K29" s="206"/>
      <c r="L29" s="207"/>
      <c r="M29" s="208"/>
      <c r="N29" s="205"/>
      <c r="O29" s="205"/>
      <c r="P29" s="205"/>
      <c r="Q29" s="248"/>
      <c r="R29" s="210"/>
      <c r="S29" s="249"/>
      <c r="T29" s="249"/>
      <c r="U29" s="249"/>
      <c r="V29" s="249"/>
      <c r="W29" s="249"/>
      <c r="X29" s="249"/>
      <c r="Y29" s="249"/>
      <c r="Z29" s="249"/>
      <c r="AA29" s="249"/>
      <c r="AB29" s="249"/>
      <c r="AC29" s="249"/>
      <c r="AD29" s="249"/>
      <c r="AE29" s="249"/>
      <c r="AF29" s="249"/>
      <c r="AG29" s="249"/>
      <c r="AH29" s="249"/>
      <c r="AI29" s="249"/>
      <c r="AJ29" s="249"/>
    </row>
    <row r="30" spans="1:36" s="241" customFormat="1">
      <c r="A30" s="212">
        <f>IF(G30&lt;&gt;"",1+MAX($A$3:A29),"")</f>
        <v>14</v>
      </c>
      <c r="B30" s="242"/>
      <c r="C30" s="243"/>
      <c r="D30" s="214" t="s">
        <v>217</v>
      </c>
      <c r="E30" s="245">
        <v>2.1</v>
      </c>
      <c r="F30" s="215" t="s">
        <v>44</v>
      </c>
      <c r="G30" s="246">
        <v>0.05</v>
      </c>
      <c r="H30" s="247">
        <f>E30*(1+G30)</f>
        <v>2.2050000000000001</v>
      </c>
      <c r="I30" s="205">
        <f>6.8/3*1.25</f>
        <v>2.833333333333333</v>
      </c>
      <c r="J30" s="205">
        <f t="shared" ref="J30:J32" si="24">I30*H30</f>
        <v>6.2474999999999996</v>
      </c>
      <c r="K30" s="206">
        <f>0.099/3*1.5</f>
        <v>4.9500000000000002E-2</v>
      </c>
      <c r="L30" s="207">
        <f t="shared" ref="L30:L32" si="25">+K30*H30</f>
        <v>0.10914750000000001</v>
      </c>
      <c r="M30" s="208">
        <f>'LABOR SHEET'!C$5</f>
        <v>100</v>
      </c>
      <c r="N30" s="205">
        <f t="shared" ref="N30:N32" si="26">K30*M30</f>
        <v>4.95</v>
      </c>
      <c r="O30" s="205">
        <f t="shared" ref="O30:O32" si="27">M30*L30</f>
        <v>10.914750000000002</v>
      </c>
      <c r="P30" s="205">
        <f t="shared" ref="P30:P32" si="28">I30+N30</f>
        <v>7.7833333333333332</v>
      </c>
      <c r="Q30" s="248">
        <f t="shared" ref="Q30:Q32" si="29">P30*H30</f>
        <v>17.16225</v>
      </c>
      <c r="R30" s="210"/>
      <c r="S30" s="249"/>
      <c r="T30" s="249"/>
      <c r="U30" s="249"/>
      <c r="V30" s="249"/>
      <c r="W30" s="249"/>
      <c r="X30" s="249"/>
      <c r="Y30" s="249"/>
      <c r="Z30" s="249"/>
      <c r="AA30" s="249"/>
      <c r="AB30" s="249"/>
      <c r="AC30" s="249"/>
      <c r="AD30" s="249"/>
      <c r="AE30" s="249"/>
      <c r="AF30" s="249"/>
      <c r="AG30" s="249"/>
      <c r="AH30" s="249"/>
      <c r="AI30" s="249"/>
      <c r="AJ30" s="249"/>
    </row>
    <row r="31" spans="1:36" s="241" customFormat="1">
      <c r="A31" s="198">
        <f>IF(G31&lt;&gt;"",1+MAX($A$3:A30),"")</f>
        <v>15</v>
      </c>
      <c r="B31" s="242"/>
      <c r="C31" s="243"/>
      <c r="D31" s="214" t="s">
        <v>218</v>
      </c>
      <c r="E31" s="245">
        <v>5.42</v>
      </c>
      <c r="F31" s="215" t="s">
        <v>44</v>
      </c>
      <c r="G31" s="246">
        <v>0.05</v>
      </c>
      <c r="H31" s="247">
        <f t="shared" ref="H31:H36" si="30">E31*(1+G31)</f>
        <v>5.6909999999999998</v>
      </c>
      <c r="I31" s="205">
        <f>6.8/3*1.5</f>
        <v>3.4</v>
      </c>
      <c r="J31" s="205">
        <f t="shared" si="24"/>
        <v>19.349399999999999</v>
      </c>
      <c r="K31" s="206">
        <v>0.06</v>
      </c>
      <c r="L31" s="207">
        <f t="shared" si="25"/>
        <v>0.34145999999999999</v>
      </c>
      <c r="M31" s="208">
        <f>'LABOR SHEET'!C$5</f>
        <v>100</v>
      </c>
      <c r="N31" s="205">
        <f t="shared" si="26"/>
        <v>6</v>
      </c>
      <c r="O31" s="205">
        <f t="shared" si="27"/>
        <v>34.146000000000001</v>
      </c>
      <c r="P31" s="205">
        <f t="shared" si="28"/>
        <v>9.4</v>
      </c>
      <c r="Q31" s="248">
        <f t="shared" si="29"/>
        <v>53.495400000000004</v>
      </c>
      <c r="R31" s="210"/>
      <c r="S31" s="249"/>
      <c r="T31" s="249"/>
      <c r="U31" s="249"/>
      <c r="V31" s="249"/>
      <c r="W31" s="249"/>
      <c r="X31" s="249"/>
      <c r="Y31" s="249"/>
      <c r="Z31" s="249"/>
      <c r="AA31" s="249"/>
      <c r="AB31" s="249"/>
      <c r="AC31" s="249"/>
      <c r="AD31" s="249"/>
      <c r="AE31" s="249"/>
      <c r="AF31" s="249"/>
      <c r="AG31" s="249"/>
      <c r="AH31" s="249"/>
      <c r="AI31" s="249"/>
      <c r="AJ31" s="249"/>
    </row>
    <row r="32" spans="1:36" s="241" customFormat="1">
      <c r="A32" s="212">
        <f>IF(G32&lt;&gt;"",1+MAX($A$3:A31),"")</f>
        <v>16</v>
      </c>
      <c r="B32" s="242"/>
      <c r="C32" s="243"/>
      <c r="D32" s="214" t="s">
        <v>49</v>
      </c>
      <c r="E32" s="245">
        <v>29.65</v>
      </c>
      <c r="F32" s="215" t="s">
        <v>44</v>
      </c>
      <c r="G32" s="246">
        <v>0.05</v>
      </c>
      <c r="H32" s="247">
        <f t="shared" si="30"/>
        <v>31.1325</v>
      </c>
      <c r="I32" s="205">
        <f>6.8/3*2</f>
        <v>4.5333333333333332</v>
      </c>
      <c r="J32" s="205">
        <f t="shared" si="24"/>
        <v>141.13399999999999</v>
      </c>
      <c r="K32" s="206">
        <f>0.099/3*2</f>
        <v>6.6000000000000003E-2</v>
      </c>
      <c r="L32" s="207">
        <f t="shared" si="25"/>
        <v>2.054745</v>
      </c>
      <c r="M32" s="208">
        <f>'LABOR SHEET'!C$5</f>
        <v>100</v>
      </c>
      <c r="N32" s="205">
        <f t="shared" si="26"/>
        <v>6.6000000000000005</v>
      </c>
      <c r="O32" s="205">
        <f t="shared" si="27"/>
        <v>205.47450000000001</v>
      </c>
      <c r="P32" s="205">
        <f t="shared" si="28"/>
        <v>11.133333333333333</v>
      </c>
      <c r="Q32" s="248">
        <f t="shared" si="29"/>
        <v>346.60849999999999</v>
      </c>
      <c r="R32" s="210"/>
      <c r="S32" s="249"/>
      <c r="T32" s="249"/>
      <c r="U32" s="249"/>
      <c r="V32" s="249"/>
      <c r="W32" s="249"/>
      <c r="X32" s="249"/>
      <c r="Y32" s="249"/>
      <c r="Z32" s="249"/>
      <c r="AA32" s="249"/>
      <c r="AB32" s="249"/>
      <c r="AC32" s="249"/>
      <c r="AD32" s="249"/>
      <c r="AE32" s="249"/>
      <c r="AF32" s="249"/>
      <c r="AG32" s="249"/>
      <c r="AH32" s="249"/>
      <c r="AI32" s="249"/>
      <c r="AJ32" s="249"/>
    </row>
    <row r="33" spans="1:36" s="241" customFormat="1">
      <c r="A33" s="198" t="str">
        <f>IF(G33&lt;&gt;"",1+MAX($A$3:A32),"")</f>
        <v/>
      </c>
      <c r="B33" s="242"/>
      <c r="C33" s="243"/>
      <c r="D33" s="214"/>
      <c r="E33" s="245"/>
      <c r="F33" s="215"/>
      <c r="G33" s="246"/>
      <c r="H33" s="247"/>
      <c r="I33" s="222"/>
      <c r="J33" s="205"/>
      <c r="K33" s="206"/>
      <c r="L33" s="207"/>
      <c r="M33" s="208"/>
      <c r="N33" s="205"/>
      <c r="O33" s="205"/>
      <c r="P33" s="205"/>
      <c r="Q33" s="248"/>
      <c r="R33" s="210"/>
      <c r="S33" s="249"/>
      <c r="T33" s="249"/>
      <c r="U33" s="249"/>
      <c r="V33" s="249"/>
      <c r="W33" s="249"/>
      <c r="X33" s="249"/>
      <c r="Y33" s="249"/>
      <c r="Z33" s="249"/>
      <c r="AA33" s="249"/>
      <c r="AB33" s="249"/>
      <c r="AC33" s="249"/>
      <c r="AD33" s="249"/>
      <c r="AE33" s="249"/>
      <c r="AF33" s="249"/>
      <c r="AG33" s="249"/>
      <c r="AH33" s="249"/>
      <c r="AI33" s="249"/>
      <c r="AJ33" s="249"/>
    </row>
    <row r="34" spans="1:36" s="241" customFormat="1">
      <c r="A34" s="212" t="str">
        <f>IF(G34&lt;&gt;"",1+MAX($A$3:A33),"")</f>
        <v/>
      </c>
      <c r="B34" s="242"/>
      <c r="C34" s="243"/>
      <c r="D34" s="244" t="s">
        <v>53</v>
      </c>
      <c r="E34" s="245"/>
      <c r="F34" s="215"/>
      <c r="G34" s="246"/>
      <c r="H34" s="247"/>
      <c r="I34" s="222"/>
      <c r="J34" s="205"/>
      <c r="K34" s="206"/>
      <c r="L34" s="207"/>
      <c r="M34" s="208"/>
      <c r="N34" s="205"/>
      <c r="O34" s="205"/>
      <c r="P34" s="205"/>
      <c r="Q34" s="248"/>
      <c r="R34" s="210"/>
      <c r="S34" s="249"/>
      <c r="T34" s="249"/>
      <c r="U34" s="249"/>
      <c r="V34" s="249"/>
      <c r="W34" s="249"/>
      <c r="X34" s="249"/>
      <c r="Y34" s="249"/>
      <c r="Z34" s="249"/>
      <c r="AA34" s="249"/>
      <c r="AB34" s="249"/>
      <c r="AC34" s="249"/>
      <c r="AD34" s="249"/>
      <c r="AE34" s="249"/>
      <c r="AF34" s="249"/>
      <c r="AG34" s="249"/>
      <c r="AH34" s="249"/>
      <c r="AI34" s="249"/>
      <c r="AJ34" s="249"/>
    </row>
    <row r="35" spans="1:36" s="241" customFormat="1">
      <c r="A35" s="198" t="str">
        <f>IF(G35&lt;&gt;"",1+MAX($A$3:A34),"")</f>
        <v/>
      </c>
      <c r="B35" s="242"/>
      <c r="C35" s="243"/>
      <c r="D35" s="250" t="s">
        <v>54</v>
      </c>
      <c r="E35" s="245"/>
      <c r="F35" s="215"/>
      <c r="G35" s="246"/>
      <c r="H35" s="247"/>
      <c r="I35" s="222"/>
      <c r="J35" s="205"/>
      <c r="K35" s="206"/>
      <c r="L35" s="207"/>
      <c r="M35" s="208"/>
      <c r="N35" s="205"/>
      <c r="O35" s="205"/>
      <c r="P35" s="205"/>
      <c r="Q35" s="248"/>
      <c r="R35" s="210"/>
      <c r="S35" s="249"/>
      <c r="T35" s="249"/>
      <c r="U35" s="249"/>
      <c r="V35" s="249"/>
      <c r="W35" s="249"/>
      <c r="X35" s="249"/>
      <c r="Y35" s="249"/>
      <c r="Z35" s="249"/>
      <c r="AA35" s="249"/>
      <c r="AB35" s="249"/>
      <c r="AC35" s="249"/>
      <c r="AD35" s="249"/>
      <c r="AE35" s="249"/>
      <c r="AF35" s="249"/>
      <c r="AG35" s="249"/>
      <c r="AH35" s="249"/>
      <c r="AI35" s="249"/>
      <c r="AJ35" s="249"/>
    </row>
    <row r="36" spans="1:36" s="241" customFormat="1">
      <c r="A36" s="212">
        <f>IF(G36&lt;&gt;"",1+MAX($A$3:A35),"")</f>
        <v>17</v>
      </c>
      <c r="B36" s="242"/>
      <c r="C36" s="243"/>
      <c r="D36" s="214" t="s">
        <v>55</v>
      </c>
      <c r="E36" s="245">
        <v>91.82</v>
      </c>
      <c r="F36" s="215" t="s">
        <v>44</v>
      </c>
      <c r="G36" s="246">
        <v>0.05</v>
      </c>
      <c r="H36" s="247">
        <f t="shared" si="30"/>
        <v>96.411000000000001</v>
      </c>
      <c r="I36" s="205">
        <v>5.15</v>
      </c>
      <c r="J36" s="205">
        <f>I36*H36</f>
        <v>496.51665000000003</v>
      </c>
      <c r="K36" s="206">
        <v>0.105</v>
      </c>
      <c r="L36" s="207">
        <f>+K36*H36</f>
        <v>10.123155000000001</v>
      </c>
      <c r="M36" s="208">
        <f>'LABOR SHEET'!C$5</f>
        <v>100</v>
      </c>
      <c r="N36" s="205">
        <f>K36*M36</f>
        <v>10.5</v>
      </c>
      <c r="O36" s="205">
        <f>M36*L36</f>
        <v>1012.3155</v>
      </c>
      <c r="P36" s="205">
        <f>I36+N36</f>
        <v>15.65</v>
      </c>
      <c r="Q36" s="248">
        <f>P36*H36</f>
        <v>1508.83215</v>
      </c>
      <c r="R36" s="210"/>
      <c r="S36" s="249"/>
      <c r="T36" s="249"/>
      <c r="U36" s="249"/>
      <c r="V36" s="249"/>
      <c r="W36" s="249"/>
      <c r="X36" s="249"/>
      <c r="Y36" s="249"/>
      <c r="Z36" s="249"/>
      <c r="AA36" s="249"/>
      <c r="AB36" s="249"/>
      <c r="AC36" s="249"/>
      <c r="AD36" s="249"/>
      <c r="AE36" s="249"/>
      <c r="AF36" s="249"/>
      <c r="AG36" s="249"/>
      <c r="AH36" s="249"/>
      <c r="AI36" s="249"/>
      <c r="AJ36" s="249"/>
    </row>
    <row r="37" spans="1:36" s="241" customFormat="1">
      <c r="A37" s="198" t="str">
        <f>IF(G37&lt;&gt;"",1+MAX($A$3:A36),"")</f>
        <v/>
      </c>
      <c r="B37" s="242"/>
      <c r="C37" s="243"/>
      <c r="D37" s="214"/>
      <c r="E37" s="245"/>
      <c r="F37" s="215"/>
      <c r="G37" s="246"/>
      <c r="H37" s="247"/>
      <c r="I37" s="222"/>
      <c r="J37" s="205"/>
      <c r="K37" s="206"/>
      <c r="L37" s="207"/>
      <c r="M37" s="208"/>
      <c r="N37" s="205"/>
      <c r="O37" s="205"/>
      <c r="P37" s="205"/>
      <c r="Q37" s="248"/>
      <c r="R37" s="210"/>
      <c r="S37" s="249"/>
      <c r="T37" s="249"/>
      <c r="U37" s="249"/>
      <c r="V37" s="249"/>
      <c r="W37" s="249"/>
      <c r="X37" s="249"/>
      <c r="Y37" s="249"/>
      <c r="Z37" s="249"/>
      <c r="AA37" s="249"/>
      <c r="AB37" s="249"/>
      <c r="AC37" s="249"/>
      <c r="AD37" s="249"/>
      <c r="AE37" s="249"/>
      <c r="AF37" s="249"/>
      <c r="AG37" s="249"/>
      <c r="AH37" s="249"/>
      <c r="AI37" s="249"/>
      <c r="AJ37" s="249"/>
    </row>
    <row r="38" spans="1:36" s="241" customFormat="1" ht="62.4">
      <c r="A38" s="212" t="str">
        <f>IF(G38&lt;&gt;"",1+MAX($A$3:A37),"")</f>
        <v/>
      </c>
      <c r="B38" s="242"/>
      <c r="C38" s="243"/>
      <c r="D38" s="250" t="s">
        <v>56</v>
      </c>
      <c r="E38" s="245"/>
      <c r="F38" s="215"/>
      <c r="G38" s="246"/>
      <c r="H38" s="247"/>
      <c r="I38" s="222"/>
      <c r="J38" s="205"/>
      <c r="K38" s="206"/>
      <c r="L38" s="207"/>
      <c r="M38" s="208"/>
      <c r="N38" s="205"/>
      <c r="O38" s="205"/>
      <c r="P38" s="205"/>
      <c r="Q38" s="248"/>
      <c r="R38" s="210"/>
      <c r="S38" s="249"/>
      <c r="T38" s="249"/>
      <c r="U38" s="249"/>
      <c r="V38" s="249"/>
      <c r="W38" s="249"/>
      <c r="X38" s="249"/>
      <c r="Y38" s="249"/>
      <c r="Z38" s="249"/>
      <c r="AA38" s="249"/>
      <c r="AB38" s="249"/>
      <c r="AC38" s="249"/>
      <c r="AD38" s="249"/>
      <c r="AE38" s="249"/>
      <c r="AF38" s="249"/>
      <c r="AG38" s="249"/>
      <c r="AH38" s="249"/>
      <c r="AI38" s="249"/>
      <c r="AJ38" s="249"/>
    </row>
    <row r="39" spans="1:36" s="241" customFormat="1">
      <c r="A39" s="198">
        <f>IF(G39&lt;&gt;"",1+MAX($A$3:A38),"")</f>
        <v>18</v>
      </c>
      <c r="B39" s="242"/>
      <c r="C39" s="243"/>
      <c r="D39" s="214" t="s">
        <v>55</v>
      </c>
      <c r="E39" s="245">
        <v>91.82</v>
      </c>
      <c r="F39" s="215" t="s">
        <v>44</v>
      </c>
      <c r="G39" s="246">
        <v>0.05</v>
      </c>
      <c r="H39" s="247">
        <f>E39*(1+G39)</f>
        <v>96.411000000000001</v>
      </c>
      <c r="I39" s="205">
        <v>5.15</v>
      </c>
      <c r="J39" s="205">
        <f>I39*H39</f>
        <v>496.51665000000003</v>
      </c>
      <c r="K39" s="206">
        <v>0.105</v>
      </c>
      <c r="L39" s="207">
        <f>+K39*H39</f>
        <v>10.123155000000001</v>
      </c>
      <c r="M39" s="208">
        <f>'LABOR SHEET'!C$5</f>
        <v>100</v>
      </c>
      <c r="N39" s="205">
        <f>K39*M39</f>
        <v>10.5</v>
      </c>
      <c r="O39" s="205">
        <f>M39*L39</f>
        <v>1012.3155</v>
      </c>
      <c r="P39" s="205">
        <f>I39+N39</f>
        <v>15.65</v>
      </c>
      <c r="Q39" s="248">
        <f>P39*H39</f>
        <v>1508.83215</v>
      </c>
      <c r="R39" s="210"/>
      <c r="S39" s="249"/>
      <c r="T39" s="249"/>
      <c r="U39" s="249"/>
      <c r="V39" s="249"/>
      <c r="W39" s="249"/>
      <c r="X39" s="249"/>
      <c r="Y39" s="249"/>
      <c r="Z39" s="249"/>
      <c r="AA39" s="249"/>
      <c r="AB39" s="249"/>
      <c r="AC39" s="249"/>
      <c r="AD39" s="249"/>
      <c r="AE39" s="249"/>
      <c r="AF39" s="249"/>
      <c r="AG39" s="249"/>
      <c r="AH39" s="249"/>
      <c r="AI39" s="249"/>
      <c r="AJ39" s="249"/>
    </row>
    <row r="40" spans="1:36" s="241" customFormat="1">
      <c r="A40" s="212" t="str">
        <f>IF(G40&lt;&gt;"",1+MAX($A$3:A39),"")</f>
        <v/>
      </c>
      <c r="B40" s="242"/>
      <c r="C40" s="243"/>
      <c r="D40" s="214"/>
      <c r="E40" s="245"/>
      <c r="F40" s="215"/>
      <c r="G40" s="246"/>
      <c r="H40" s="247"/>
      <c r="I40" s="222"/>
      <c r="J40" s="205"/>
      <c r="K40" s="206"/>
      <c r="L40" s="207"/>
      <c r="M40" s="208"/>
      <c r="N40" s="205"/>
      <c r="O40" s="205"/>
      <c r="P40" s="205"/>
      <c r="Q40" s="248"/>
      <c r="R40" s="210"/>
      <c r="S40" s="249"/>
      <c r="T40" s="249"/>
      <c r="U40" s="249"/>
      <c r="V40" s="249"/>
      <c r="W40" s="249"/>
      <c r="X40" s="249"/>
      <c r="Y40" s="249"/>
      <c r="Z40" s="249"/>
      <c r="AA40" s="249"/>
      <c r="AB40" s="249"/>
      <c r="AC40" s="249"/>
      <c r="AD40" s="249"/>
      <c r="AE40" s="249"/>
      <c r="AF40" s="249"/>
      <c r="AG40" s="249"/>
      <c r="AH40" s="249"/>
      <c r="AI40" s="249"/>
      <c r="AJ40" s="249"/>
    </row>
    <row r="41" spans="1:36" s="241" customFormat="1">
      <c r="A41" s="198" t="str">
        <f>IF(G41&lt;&gt;"",1+MAX($A$3:A40),"")</f>
        <v/>
      </c>
      <c r="B41" s="242"/>
      <c r="C41" s="243"/>
      <c r="D41" s="244" t="s">
        <v>57</v>
      </c>
      <c r="E41" s="245"/>
      <c r="F41" s="215"/>
      <c r="G41" s="246"/>
      <c r="H41" s="247"/>
      <c r="I41" s="222"/>
      <c r="J41" s="205"/>
      <c r="K41" s="206"/>
      <c r="L41" s="207"/>
      <c r="M41" s="208"/>
      <c r="N41" s="205"/>
      <c r="O41" s="205"/>
      <c r="P41" s="205"/>
      <c r="Q41" s="248"/>
      <c r="R41" s="210"/>
      <c r="S41" s="249"/>
      <c r="T41" s="249"/>
      <c r="U41" s="249"/>
      <c r="V41" s="249"/>
      <c r="W41" s="249"/>
      <c r="X41" s="249"/>
      <c r="Y41" s="249"/>
      <c r="Z41" s="249"/>
      <c r="AA41" s="249"/>
      <c r="AB41" s="249"/>
      <c r="AC41" s="249"/>
      <c r="AD41" s="249"/>
      <c r="AE41" s="249"/>
      <c r="AF41" s="249"/>
      <c r="AG41" s="249"/>
      <c r="AH41" s="249"/>
      <c r="AI41" s="249"/>
      <c r="AJ41" s="249"/>
    </row>
    <row r="42" spans="1:36" s="241" customFormat="1" ht="31.2">
      <c r="A42" s="212" t="str">
        <f>IF(G42&lt;&gt;"",1+MAX($A$3:A41),"")</f>
        <v/>
      </c>
      <c r="B42" s="242"/>
      <c r="C42" s="243"/>
      <c r="D42" s="250" t="s">
        <v>58</v>
      </c>
      <c r="E42" s="245"/>
      <c r="F42" s="215"/>
      <c r="G42" s="246"/>
      <c r="H42" s="247"/>
      <c r="I42" s="222"/>
      <c r="J42" s="205"/>
      <c r="K42" s="206"/>
      <c r="L42" s="207"/>
      <c r="M42" s="208"/>
      <c r="N42" s="205"/>
      <c r="O42" s="205"/>
      <c r="P42" s="205"/>
      <c r="Q42" s="248"/>
      <c r="R42" s="210"/>
      <c r="S42" s="249"/>
      <c r="T42" s="249"/>
      <c r="U42" s="249"/>
      <c r="V42" s="249"/>
      <c r="W42" s="249"/>
      <c r="X42" s="249"/>
      <c r="Y42" s="249"/>
      <c r="Z42" s="249"/>
      <c r="AA42" s="249"/>
      <c r="AB42" s="249"/>
      <c r="AC42" s="249"/>
      <c r="AD42" s="249"/>
      <c r="AE42" s="249"/>
      <c r="AF42" s="249"/>
      <c r="AG42" s="249"/>
      <c r="AH42" s="249"/>
      <c r="AI42" s="249"/>
      <c r="AJ42" s="249"/>
    </row>
    <row r="43" spans="1:36" s="241" customFormat="1">
      <c r="A43" s="198">
        <f>IF(G43&lt;&gt;"",1+MAX($A$3:A42),"")</f>
        <v>19</v>
      </c>
      <c r="B43" s="242"/>
      <c r="C43" s="243"/>
      <c r="D43" s="214" t="s">
        <v>59</v>
      </c>
      <c r="E43" s="245">
        <v>7.13</v>
      </c>
      <c r="F43" s="215" t="s">
        <v>44</v>
      </c>
      <c r="G43" s="246">
        <v>0.05</v>
      </c>
      <c r="H43" s="247">
        <f>E43*(1+G43)</f>
        <v>7.4865000000000004</v>
      </c>
      <c r="I43" s="205">
        <v>18.8</v>
      </c>
      <c r="J43" s="205">
        <f t="shared" ref="J43:J44" si="31">I43*H43</f>
        <v>140.74620000000002</v>
      </c>
      <c r="K43" s="206">
        <v>0.19</v>
      </c>
      <c r="L43" s="207">
        <f t="shared" ref="L43:L44" si="32">+K43*H43</f>
        <v>1.4224350000000001</v>
      </c>
      <c r="M43" s="208">
        <f>'LABOR SHEET'!C$5</f>
        <v>100</v>
      </c>
      <c r="N43" s="205">
        <f t="shared" ref="N43:N44" si="33">K43*M43</f>
        <v>19</v>
      </c>
      <c r="O43" s="205">
        <f t="shared" ref="O43:O44" si="34">M43*L43</f>
        <v>142.24350000000001</v>
      </c>
      <c r="P43" s="205">
        <f t="shared" ref="P43:P44" si="35">I43+N43</f>
        <v>37.799999999999997</v>
      </c>
      <c r="Q43" s="248">
        <f t="shared" ref="Q43:Q44" si="36">P43*H43</f>
        <v>282.98969999999997</v>
      </c>
      <c r="R43" s="210"/>
      <c r="S43" s="249"/>
      <c r="T43" s="249"/>
      <c r="U43" s="249"/>
      <c r="V43" s="249"/>
      <c r="W43" s="249"/>
      <c r="X43" s="249"/>
      <c r="Y43" s="249"/>
      <c r="Z43" s="249"/>
      <c r="AA43" s="249"/>
      <c r="AB43" s="249"/>
      <c r="AC43" s="249"/>
      <c r="AD43" s="249"/>
      <c r="AE43" s="249"/>
      <c r="AF43" s="249"/>
      <c r="AG43" s="249"/>
      <c r="AH43" s="249"/>
      <c r="AI43" s="249"/>
      <c r="AJ43" s="249"/>
    </row>
    <row r="44" spans="1:36" s="241" customFormat="1">
      <c r="A44" s="212">
        <f>IF(G44&lt;&gt;"",1+MAX($A$3:A43),"")</f>
        <v>20</v>
      </c>
      <c r="B44" s="242"/>
      <c r="C44" s="243"/>
      <c r="D44" s="214" t="s">
        <v>60</v>
      </c>
      <c r="E44" s="245">
        <v>14.92</v>
      </c>
      <c r="F44" s="215" t="s">
        <v>44</v>
      </c>
      <c r="G44" s="246">
        <v>0.05</v>
      </c>
      <c r="H44" s="247">
        <f>E44*(1+G44)</f>
        <v>15.666</v>
      </c>
      <c r="I44" s="205">
        <v>18.8</v>
      </c>
      <c r="J44" s="205">
        <f t="shared" si="31"/>
        <v>294.52080000000001</v>
      </c>
      <c r="K44" s="206">
        <v>0.19</v>
      </c>
      <c r="L44" s="207">
        <f t="shared" si="32"/>
        <v>2.97654</v>
      </c>
      <c r="M44" s="208">
        <f>'LABOR SHEET'!C$5</f>
        <v>100</v>
      </c>
      <c r="N44" s="205">
        <f t="shared" si="33"/>
        <v>19</v>
      </c>
      <c r="O44" s="205">
        <f t="shared" si="34"/>
        <v>297.654</v>
      </c>
      <c r="P44" s="205">
        <f t="shared" si="35"/>
        <v>37.799999999999997</v>
      </c>
      <c r="Q44" s="248">
        <f t="shared" si="36"/>
        <v>592.1748</v>
      </c>
      <c r="R44" s="210"/>
      <c r="S44" s="249"/>
      <c r="T44" s="249"/>
      <c r="U44" s="249"/>
      <c r="V44" s="249"/>
      <c r="W44" s="249"/>
      <c r="X44" s="249"/>
      <c r="Y44" s="249"/>
      <c r="Z44" s="249"/>
      <c r="AA44" s="249"/>
      <c r="AB44" s="249"/>
      <c r="AC44" s="249"/>
      <c r="AD44" s="249"/>
      <c r="AE44" s="249"/>
      <c r="AF44" s="249"/>
      <c r="AG44" s="249"/>
      <c r="AH44" s="249"/>
      <c r="AI44" s="249"/>
      <c r="AJ44" s="249"/>
    </row>
    <row r="45" spans="1:36" s="241" customFormat="1">
      <c r="A45" s="198" t="str">
        <f>IF(G45&lt;&gt;"",1+MAX($A$3:A44),"")</f>
        <v/>
      </c>
      <c r="B45" s="242"/>
      <c r="C45" s="243"/>
      <c r="D45" s="214"/>
      <c r="E45" s="245"/>
      <c r="F45" s="215"/>
      <c r="G45" s="246"/>
      <c r="H45" s="247"/>
      <c r="I45" s="222"/>
      <c r="J45" s="205"/>
      <c r="K45" s="206"/>
      <c r="L45" s="207"/>
      <c r="M45" s="208"/>
      <c r="N45" s="205"/>
      <c r="O45" s="205"/>
      <c r="P45" s="205"/>
      <c r="Q45" s="248"/>
      <c r="R45" s="210"/>
      <c r="S45" s="249"/>
      <c r="T45" s="249"/>
      <c r="U45" s="249"/>
      <c r="V45" s="249"/>
      <c r="W45" s="249"/>
      <c r="X45" s="249"/>
      <c r="Y45" s="249"/>
      <c r="Z45" s="249"/>
      <c r="AA45" s="249"/>
      <c r="AB45" s="249"/>
      <c r="AC45" s="249"/>
      <c r="AD45" s="249"/>
      <c r="AE45" s="249"/>
      <c r="AF45" s="249"/>
      <c r="AG45" s="249"/>
      <c r="AH45" s="249"/>
      <c r="AI45" s="249"/>
      <c r="AJ45" s="249"/>
    </row>
    <row r="46" spans="1:36" s="241" customFormat="1">
      <c r="A46" s="212" t="str">
        <f>IF(G46&lt;&gt;"",1+MAX($A$3:A45),"")</f>
        <v/>
      </c>
      <c r="B46" s="242"/>
      <c r="C46" s="243"/>
      <c r="D46" s="244" t="s">
        <v>61</v>
      </c>
      <c r="E46" s="245"/>
      <c r="F46" s="215"/>
      <c r="G46" s="246"/>
      <c r="H46" s="247"/>
      <c r="I46" s="222"/>
      <c r="J46" s="205"/>
      <c r="K46" s="206"/>
      <c r="L46" s="207"/>
      <c r="M46" s="208"/>
      <c r="N46" s="205"/>
      <c r="O46" s="205"/>
      <c r="P46" s="205"/>
      <c r="Q46" s="248"/>
      <c r="R46" s="210"/>
      <c r="S46" s="249"/>
      <c r="T46" s="249"/>
      <c r="U46" s="249"/>
      <c r="V46" s="249"/>
      <c r="W46" s="249"/>
      <c r="X46" s="249"/>
      <c r="Y46" s="249"/>
      <c r="Z46" s="249"/>
      <c r="AA46" s="249"/>
      <c r="AB46" s="249"/>
      <c r="AC46" s="249"/>
      <c r="AD46" s="249"/>
      <c r="AE46" s="249"/>
      <c r="AF46" s="249"/>
      <c r="AG46" s="249"/>
      <c r="AH46" s="249"/>
      <c r="AI46" s="249"/>
      <c r="AJ46" s="249"/>
    </row>
    <row r="47" spans="1:36" s="241" customFormat="1" ht="31.2">
      <c r="A47" s="198" t="str">
        <f>IF(G47&lt;&gt;"",1+MAX($A$3:A46),"")</f>
        <v/>
      </c>
      <c r="B47" s="242"/>
      <c r="C47" s="243"/>
      <c r="D47" s="250" t="s">
        <v>58</v>
      </c>
      <c r="E47" s="245"/>
      <c r="F47" s="215"/>
      <c r="G47" s="246"/>
      <c r="H47" s="247"/>
      <c r="I47" s="222"/>
      <c r="J47" s="205"/>
      <c r="K47" s="206"/>
      <c r="L47" s="207"/>
      <c r="M47" s="208"/>
      <c r="N47" s="205"/>
      <c r="O47" s="205"/>
      <c r="P47" s="205"/>
      <c r="Q47" s="248"/>
      <c r="R47" s="210"/>
      <c r="S47" s="249"/>
      <c r="T47" s="249"/>
      <c r="U47" s="249"/>
      <c r="V47" s="249"/>
      <c r="W47" s="249"/>
      <c r="X47" s="249"/>
      <c r="Y47" s="249"/>
      <c r="Z47" s="249"/>
      <c r="AA47" s="249"/>
      <c r="AB47" s="249"/>
      <c r="AC47" s="249"/>
      <c r="AD47" s="249"/>
      <c r="AE47" s="249"/>
      <c r="AF47" s="249"/>
      <c r="AG47" s="249"/>
      <c r="AH47" s="249"/>
      <c r="AI47" s="249"/>
      <c r="AJ47" s="249"/>
    </row>
    <row r="48" spans="1:36" s="241" customFormat="1">
      <c r="A48" s="212">
        <f>IF(G48&lt;&gt;"",1+MAX($A$3:A47),"")</f>
        <v>21</v>
      </c>
      <c r="B48" s="242"/>
      <c r="C48" s="243"/>
      <c r="D48" s="214" t="s">
        <v>62</v>
      </c>
      <c r="E48" s="245">
        <v>75.13</v>
      </c>
      <c r="F48" s="215" t="s">
        <v>44</v>
      </c>
      <c r="G48" s="246">
        <v>0.05</v>
      </c>
      <c r="H48" s="247">
        <f>E48*(1+G48)</f>
        <v>78.886499999999998</v>
      </c>
      <c r="I48" s="205">
        <v>3.5</v>
      </c>
      <c r="J48" s="205">
        <f t="shared" ref="J48:J49" si="37">I48*H48</f>
        <v>276.10275000000001</v>
      </c>
      <c r="K48" s="206">
        <v>9.9000000000000005E-2</v>
      </c>
      <c r="L48" s="207">
        <f t="shared" ref="L48:L49" si="38">+K48*H48</f>
        <v>7.8097634999999999</v>
      </c>
      <c r="M48" s="208">
        <f>'LABOR SHEET'!C$5</f>
        <v>100</v>
      </c>
      <c r="N48" s="205">
        <f t="shared" ref="N48:N49" si="39">K48*M48</f>
        <v>9.9</v>
      </c>
      <c r="O48" s="205">
        <f t="shared" ref="O48:O49" si="40">M48*L48</f>
        <v>780.97635000000002</v>
      </c>
      <c r="P48" s="205">
        <f t="shared" ref="P48:P49" si="41">I48+N48</f>
        <v>13.4</v>
      </c>
      <c r="Q48" s="248">
        <f t="shared" ref="Q48:Q49" si="42">P48*H48</f>
        <v>1057.0790999999999</v>
      </c>
      <c r="R48" s="210"/>
      <c r="S48" s="249"/>
      <c r="T48" s="249"/>
      <c r="U48" s="249"/>
      <c r="V48" s="249"/>
      <c r="W48" s="249"/>
      <c r="X48" s="249"/>
      <c r="Y48" s="249"/>
      <c r="Z48" s="249"/>
      <c r="AA48" s="249"/>
      <c r="AB48" s="249"/>
      <c r="AC48" s="249"/>
      <c r="AD48" s="249"/>
      <c r="AE48" s="249"/>
      <c r="AF48" s="249"/>
      <c r="AG48" s="249"/>
      <c r="AH48" s="249"/>
      <c r="AI48" s="249"/>
      <c r="AJ48" s="249"/>
    </row>
    <row r="49" spans="1:36" s="241" customFormat="1">
      <c r="A49" s="198">
        <f>IF(G49&lt;&gt;"",1+MAX($A$3:A48),"")</f>
        <v>22</v>
      </c>
      <c r="B49" s="242"/>
      <c r="C49" s="243"/>
      <c r="D49" s="214" t="s">
        <v>63</v>
      </c>
      <c r="E49" s="245">
        <v>151.46</v>
      </c>
      <c r="F49" s="215" t="s">
        <v>44</v>
      </c>
      <c r="G49" s="246">
        <v>0.05</v>
      </c>
      <c r="H49" s="247">
        <f>E49*(1+G49)</f>
        <v>159.03299999999999</v>
      </c>
      <c r="I49" s="205">
        <v>5.15</v>
      </c>
      <c r="J49" s="205">
        <f t="shared" si="37"/>
        <v>819.01994999999999</v>
      </c>
      <c r="K49" s="206">
        <v>0.105</v>
      </c>
      <c r="L49" s="207">
        <f t="shared" si="38"/>
        <v>16.698464999999999</v>
      </c>
      <c r="M49" s="208">
        <f>'LABOR SHEET'!C$5</f>
        <v>100</v>
      </c>
      <c r="N49" s="205">
        <f t="shared" si="39"/>
        <v>10.5</v>
      </c>
      <c r="O49" s="205">
        <f t="shared" si="40"/>
        <v>1669.8464999999999</v>
      </c>
      <c r="P49" s="205">
        <f t="shared" si="41"/>
        <v>15.65</v>
      </c>
      <c r="Q49" s="248">
        <f t="shared" si="42"/>
        <v>2488.86645</v>
      </c>
      <c r="R49" s="210"/>
      <c r="S49" s="249"/>
      <c r="T49" s="249"/>
      <c r="U49" s="249"/>
      <c r="V49" s="249"/>
      <c r="W49" s="249"/>
      <c r="X49" s="249"/>
      <c r="Y49" s="249"/>
      <c r="Z49" s="249"/>
      <c r="AA49" s="249"/>
      <c r="AB49" s="249"/>
      <c r="AC49" s="249"/>
      <c r="AD49" s="249"/>
      <c r="AE49" s="249"/>
      <c r="AF49" s="249"/>
      <c r="AG49" s="249"/>
      <c r="AH49" s="249"/>
      <c r="AI49" s="249"/>
      <c r="AJ49" s="249"/>
    </row>
    <row r="50" spans="1:36" s="241" customFormat="1">
      <c r="A50" s="212">
        <f>IF(G50&lt;&gt;"",1+MAX($A$3:A49),"")</f>
        <v>23</v>
      </c>
      <c r="B50" s="242"/>
      <c r="C50" s="243"/>
      <c r="D50" s="214" t="s">
        <v>64</v>
      </c>
      <c r="E50" s="245">
        <v>24.65</v>
      </c>
      <c r="F50" s="215" t="s">
        <v>44</v>
      </c>
      <c r="G50" s="246">
        <v>0.05</v>
      </c>
      <c r="H50" s="247">
        <f t="shared" ref="H50:H58" si="43">E50*(1+G50)</f>
        <v>25.8825</v>
      </c>
      <c r="I50" s="205">
        <v>7.25</v>
      </c>
      <c r="J50" s="205">
        <f t="shared" ref="J50:J59" si="44">I50*H50</f>
        <v>187.64812499999999</v>
      </c>
      <c r="K50" s="206">
        <v>0.11799999999999999</v>
      </c>
      <c r="L50" s="207">
        <f t="shared" ref="L50:L59" si="45">+K50*H50</f>
        <v>3.054135</v>
      </c>
      <c r="M50" s="208">
        <f>'LABOR SHEET'!C$5</f>
        <v>100</v>
      </c>
      <c r="N50" s="205">
        <f t="shared" ref="N50:N59" si="46">K50*M50</f>
        <v>11.799999999999999</v>
      </c>
      <c r="O50" s="205">
        <f t="shared" ref="O50:O59" si="47">M50*L50</f>
        <v>305.4135</v>
      </c>
      <c r="P50" s="205">
        <f t="shared" ref="P50:P59" si="48">I50+N50</f>
        <v>19.049999999999997</v>
      </c>
      <c r="Q50" s="248">
        <f t="shared" ref="Q50:Q59" si="49">P50*H50</f>
        <v>493.06162499999994</v>
      </c>
      <c r="R50" s="210"/>
      <c r="S50" s="249"/>
      <c r="T50" s="249"/>
      <c r="U50" s="249"/>
      <c r="V50" s="249"/>
      <c r="W50" s="249"/>
      <c r="X50" s="249"/>
      <c r="Y50" s="249"/>
      <c r="Z50" s="249"/>
      <c r="AA50" s="249"/>
      <c r="AB50" s="249"/>
      <c r="AC50" s="249"/>
      <c r="AD50" s="249"/>
      <c r="AE50" s="249"/>
      <c r="AF50" s="249"/>
      <c r="AG50" s="249"/>
      <c r="AH50" s="249"/>
      <c r="AI50" s="249"/>
      <c r="AJ50" s="249"/>
    </row>
    <row r="51" spans="1:36" s="241" customFormat="1">
      <c r="A51" s="198">
        <f>IF(G51&lt;&gt;"",1+MAX($A$3:A50),"")</f>
        <v>24</v>
      </c>
      <c r="B51" s="242"/>
      <c r="C51" s="243"/>
      <c r="D51" s="214" t="s">
        <v>65</v>
      </c>
      <c r="E51" s="245">
        <v>40.020000000000003</v>
      </c>
      <c r="F51" s="215" t="s">
        <v>44</v>
      </c>
      <c r="G51" s="246">
        <v>0.05</v>
      </c>
      <c r="H51" s="247">
        <f t="shared" si="43"/>
        <v>42.021000000000001</v>
      </c>
      <c r="I51" s="205">
        <v>9.85</v>
      </c>
      <c r="J51" s="205">
        <f t="shared" si="44"/>
        <v>413.90685000000002</v>
      </c>
      <c r="K51" s="206">
        <v>0.13800000000000001</v>
      </c>
      <c r="L51" s="207">
        <f t="shared" si="45"/>
        <v>5.7988980000000003</v>
      </c>
      <c r="M51" s="208">
        <f>'LABOR SHEET'!C$5</f>
        <v>100</v>
      </c>
      <c r="N51" s="205">
        <f t="shared" si="46"/>
        <v>13.8</v>
      </c>
      <c r="O51" s="205">
        <f t="shared" si="47"/>
        <v>579.88980000000004</v>
      </c>
      <c r="P51" s="205">
        <f t="shared" si="48"/>
        <v>23.65</v>
      </c>
      <c r="Q51" s="248">
        <f t="shared" si="49"/>
        <v>993.79665</v>
      </c>
      <c r="R51" s="210"/>
      <c r="S51" s="249"/>
      <c r="T51" s="249"/>
      <c r="U51" s="249"/>
      <c r="V51" s="249"/>
      <c r="W51" s="249"/>
      <c r="X51" s="249"/>
      <c r="Y51" s="249"/>
      <c r="Z51" s="249"/>
      <c r="AA51" s="249"/>
      <c r="AB51" s="249"/>
      <c r="AC51" s="249"/>
      <c r="AD51" s="249"/>
      <c r="AE51" s="249"/>
      <c r="AF51" s="249"/>
      <c r="AG51" s="249"/>
      <c r="AH51" s="249"/>
      <c r="AI51" s="249"/>
      <c r="AJ51" s="249"/>
    </row>
    <row r="52" spans="1:36" s="241" customFormat="1">
      <c r="A52" s="212">
        <f>IF(G52&lt;&gt;"",1+MAX($A$3:A51),"")</f>
        <v>25</v>
      </c>
      <c r="B52" s="242"/>
      <c r="C52" s="243"/>
      <c r="D52" s="214" t="s">
        <v>59</v>
      </c>
      <c r="E52" s="245">
        <v>70.36</v>
      </c>
      <c r="F52" s="215" t="s">
        <v>44</v>
      </c>
      <c r="G52" s="246">
        <v>0.05</v>
      </c>
      <c r="H52" s="247">
        <f t="shared" si="43"/>
        <v>73.878</v>
      </c>
      <c r="I52" s="205">
        <v>18.8</v>
      </c>
      <c r="J52" s="205">
        <f t="shared" si="44"/>
        <v>1388.9064000000001</v>
      </c>
      <c r="K52" s="206">
        <v>0.19</v>
      </c>
      <c r="L52" s="207">
        <f t="shared" si="45"/>
        <v>14.036820000000001</v>
      </c>
      <c r="M52" s="208">
        <f>'LABOR SHEET'!C$5</f>
        <v>100</v>
      </c>
      <c r="N52" s="205">
        <f t="shared" si="46"/>
        <v>19</v>
      </c>
      <c r="O52" s="205">
        <f t="shared" si="47"/>
        <v>1403.682</v>
      </c>
      <c r="P52" s="205">
        <f t="shared" si="48"/>
        <v>37.799999999999997</v>
      </c>
      <c r="Q52" s="248">
        <f t="shared" si="49"/>
        <v>2792.5883999999996</v>
      </c>
      <c r="R52" s="210"/>
      <c r="S52" s="249"/>
      <c r="T52" s="249"/>
      <c r="U52" s="249"/>
      <c r="V52" s="249"/>
      <c r="W52" s="249"/>
      <c r="X52" s="249"/>
      <c r="Y52" s="249"/>
      <c r="Z52" s="249"/>
      <c r="AA52" s="249"/>
      <c r="AB52" s="249"/>
      <c r="AC52" s="249"/>
      <c r="AD52" s="249"/>
      <c r="AE52" s="249"/>
      <c r="AF52" s="249"/>
      <c r="AG52" s="249"/>
      <c r="AH52" s="249"/>
      <c r="AI52" s="249"/>
      <c r="AJ52" s="249"/>
    </row>
    <row r="53" spans="1:36" s="241" customFormat="1">
      <c r="A53" s="198">
        <f>IF(G53&lt;&gt;"",1+MAX($A$3:A52),"")</f>
        <v>26</v>
      </c>
      <c r="B53" s="242"/>
      <c r="C53" s="243"/>
      <c r="D53" s="214" t="s">
        <v>66</v>
      </c>
      <c r="E53" s="245">
        <v>34.369999999999997</v>
      </c>
      <c r="F53" s="215" t="s">
        <v>44</v>
      </c>
      <c r="G53" s="246">
        <v>0.05</v>
      </c>
      <c r="H53" s="247">
        <f t="shared" si="43"/>
        <v>36.088500000000003</v>
      </c>
      <c r="I53" s="205">
        <v>3.5</v>
      </c>
      <c r="J53" s="205">
        <f t="shared" si="44"/>
        <v>126.30975000000001</v>
      </c>
      <c r="K53" s="206">
        <v>9.9000000000000005E-2</v>
      </c>
      <c r="L53" s="207">
        <f t="shared" si="45"/>
        <v>3.5727615000000004</v>
      </c>
      <c r="M53" s="208">
        <f>'LABOR SHEET'!C$5</f>
        <v>100</v>
      </c>
      <c r="N53" s="205">
        <f t="shared" si="46"/>
        <v>9.9</v>
      </c>
      <c r="O53" s="205">
        <f t="shared" si="47"/>
        <v>357.27615000000003</v>
      </c>
      <c r="P53" s="205">
        <f t="shared" si="48"/>
        <v>13.4</v>
      </c>
      <c r="Q53" s="248">
        <f t="shared" si="49"/>
        <v>483.58590000000004</v>
      </c>
      <c r="R53" s="210"/>
      <c r="S53" s="249"/>
      <c r="T53" s="249"/>
      <c r="U53" s="249"/>
      <c r="V53" s="249"/>
      <c r="W53" s="249"/>
      <c r="X53" s="249"/>
      <c r="Y53" s="249"/>
      <c r="Z53" s="249"/>
      <c r="AA53" s="249"/>
      <c r="AB53" s="249"/>
      <c r="AC53" s="249"/>
      <c r="AD53" s="249"/>
      <c r="AE53" s="249"/>
      <c r="AF53" s="249"/>
      <c r="AG53" s="249"/>
      <c r="AH53" s="249"/>
      <c r="AI53" s="249"/>
      <c r="AJ53" s="249"/>
    </row>
    <row r="54" spans="1:36" s="241" customFormat="1">
      <c r="A54" s="212">
        <f>IF(G54&lt;&gt;"",1+MAX($A$3:A53),"")</f>
        <v>27</v>
      </c>
      <c r="B54" s="242"/>
      <c r="C54" s="243"/>
      <c r="D54" s="214" t="s">
        <v>67</v>
      </c>
      <c r="E54" s="245">
        <v>12.46</v>
      </c>
      <c r="F54" s="215" t="s">
        <v>44</v>
      </c>
      <c r="G54" s="246">
        <v>0.05</v>
      </c>
      <c r="H54" s="247">
        <f t="shared" si="43"/>
        <v>13.083</v>
      </c>
      <c r="I54" s="205">
        <v>5.15</v>
      </c>
      <c r="J54" s="205">
        <f t="shared" si="44"/>
        <v>67.37745000000001</v>
      </c>
      <c r="K54" s="206">
        <v>0.105</v>
      </c>
      <c r="L54" s="207">
        <f t="shared" si="45"/>
        <v>1.373715</v>
      </c>
      <c r="M54" s="208">
        <f>'LABOR SHEET'!C$5</f>
        <v>100</v>
      </c>
      <c r="N54" s="205">
        <f t="shared" si="46"/>
        <v>10.5</v>
      </c>
      <c r="O54" s="205">
        <f t="shared" si="47"/>
        <v>137.3715</v>
      </c>
      <c r="P54" s="205">
        <f t="shared" si="48"/>
        <v>15.65</v>
      </c>
      <c r="Q54" s="248">
        <f t="shared" si="49"/>
        <v>204.74895000000001</v>
      </c>
      <c r="R54" s="210"/>
      <c r="S54" s="249"/>
      <c r="T54" s="249"/>
      <c r="U54" s="249"/>
      <c r="V54" s="249"/>
      <c r="W54" s="249"/>
      <c r="X54" s="249"/>
      <c r="Y54" s="249"/>
      <c r="Z54" s="249"/>
      <c r="AA54" s="249"/>
      <c r="AB54" s="249"/>
      <c r="AC54" s="249"/>
      <c r="AD54" s="249"/>
      <c r="AE54" s="249"/>
      <c r="AF54" s="249"/>
      <c r="AG54" s="249"/>
      <c r="AH54" s="249"/>
      <c r="AI54" s="249"/>
      <c r="AJ54" s="249"/>
    </row>
    <row r="55" spans="1:36" s="241" customFormat="1">
      <c r="A55" s="198">
        <f>IF(G55&lt;&gt;"",1+MAX($A$3:A54),"")</f>
        <v>28</v>
      </c>
      <c r="B55" s="242"/>
      <c r="C55" s="243"/>
      <c r="D55" s="214" t="s">
        <v>68</v>
      </c>
      <c r="E55" s="245">
        <v>115.37</v>
      </c>
      <c r="F55" s="215" t="s">
        <v>44</v>
      </c>
      <c r="G55" s="246">
        <v>0.05</v>
      </c>
      <c r="H55" s="247">
        <f t="shared" si="43"/>
        <v>121.13849999999999</v>
      </c>
      <c r="I55" s="205">
        <v>7.25</v>
      </c>
      <c r="J55" s="205">
        <f t="shared" ref="J55:J58" si="50">I55*H55</f>
        <v>878.25412499999993</v>
      </c>
      <c r="K55" s="206">
        <v>0.11799999999999999</v>
      </c>
      <c r="L55" s="207">
        <f t="shared" ref="L55:L58" si="51">+K55*H55</f>
        <v>14.294342999999998</v>
      </c>
      <c r="M55" s="208">
        <f>'LABOR SHEET'!C$5</f>
        <v>100</v>
      </c>
      <c r="N55" s="205">
        <f t="shared" ref="N55:N58" si="52">K55*M55</f>
        <v>11.799999999999999</v>
      </c>
      <c r="O55" s="205">
        <f t="shared" ref="O55:O58" si="53">M55*L55</f>
        <v>1429.4342999999999</v>
      </c>
      <c r="P55" s="205">
        <f t="shared" ref="P55:P58" si="54">I55+N55</f>
        <v>19.049999999999997</v>
      </c>
      <c r="Q55" s="248">
        <f t="shared" ref="Q55:Q58" si="55">P55*H55</f>
        <v>2307.6884249999994</v>
      </c>
      <c r="R55" s="210"/>
      <c r="S55" s="249"/>
      <c r="T55" s="249"/>
      <c r="U55" s="249"/>
      <c r="V55" s="249"/>
      <c r="W55" s="249"/>
      <c r="X55" s="249"/>
      <c r="Y55" s="249"/>
      <c r="Z55" s="249"/>
      <c r="AA55" s="249"/>
      <c r="AB55" s="249"/>
      <c r="AC55" s="249"/>
      <c r="AD55" s="249"/>
      <c r="AE55" s="249"/>
      <c r="AF55" s="249"/>
      <c r="AG55" s="249"/>
      <c r="AH55" s="249"/>
      <c r="AI55" s="249"/>
      <c r="AJ55" s="249"/>
    </row>
    <row r="56" spans="1:36" s="241" customFormat="1">
      <c r="A56" s="212">
        <f>IF(G56&lt;&gt;"",1+MAX($A$3:A55),"")</f>
        <v>29</v>
      </c>
      <c r="B56" s="242"/>
      <c r="C56" s="243"/>
      <c r="D56" s="214" t="s">
        <v>69</v>
      </c>
      <c r="E56" s="245">
        <v>49.47</v>
      </c>
      <c r="F56" s="215" t="s">
        <v>44</v>
      </c>
      <c r="G56" s="246">
        <v>0.05</v>
      </c>
      <c r="H56" s="247">
        <f t="shared" si="43"/>
        <v>51.9435</v>
      </c>
      <c r="I56" s="205">
        <v>9.85</v>
      </c>
      <c r="J56" s="205">
        <f t="shared" si="50"/>
        <v>511.64347499999997</v>
      </c>
      <c r="K56" s="206">
        <v>0.13800000000000001</v>
      </c>
      <c r="L56" s="207">
        <f t="shared" si="51"/>
        <v>7.168203000000001</v>
      </c>
      <c r="M56" s="208">
        <f>'LABOR SHEET'!C$5</f>
        <v>100</v>
      </c>
      <c r="N56" s="205">
        <f t="shared" si="52"/>
        <v>13.8</v>
      </c>
      <c r="O56" s="205">
        <f t="shared" si="53"/>
        <v>716.82030000000009</v>
      </c>
      <c r="P56" s="205">
        <f t="shared" si="54"/>
        <v>23.65</v>
      </c>
      <c r="Q56" s="248">
        <f t="shared" si="55"/>
        <v>1228.4637749999999</v>
      </c>
      <c r="R56" s="210"/>
      <c r="S56" s="249"/>
      <c r="T56" s="249"/>
      <c r="U56" s="249"/>
      <c r="V56" s="249"/>
      <c r="W56" s="249"/>
      <c r="X56" s="249"/>
      <c r="Y56" s="249"/>
      <c r="Z56" s="249"/>
      <c r="AA56" s="249"/>
      <c r="AB56" s="249"/>
      <c r="AC56" s="249"/>
      <c r="AD56" s="249"/>
      <c r="AE56" s="249"/>
      <c r="AF56" s="249"/>
      <c r="AG56" s="249"/>
      <c r="AH56" s="249"/>
      <c r="AI56" s="249"/>
      <c r="AJ56" s="249"/>
    </row>
    <row r="57" spans="1:36" s="241" customFormat="1">
      <c r="A57" s="198">
        <f>IF(G57&lt;&gt;"",1+MAX($A$3:A56),"")</f>
        <v>30</v>
      </c>
      <c r="B57" s="242"/>
      <c r="C57" s="243"/>
      <c r="D57" s="214" t="s">
        <v>70</v>
      </c>
      <c r="E57" s="245">
        <v>20.69</v>
      </c>
      <c r="F57" s="215" t="s">
        <v>44</v>
      </c>
      <c r="G57" s="246">
        <v>0.05</v>
      </c>
      <c r="H57" s="247">
        <f t="shared" si="43"/>
        <v>21.724499999999999</v>
      </c>
      <c r="I57" s="205">
        <v>5.15</v>
      </c>
      <c r="J57" s="205">
        <f t="shared" si="50"/>
        <v>111.881175</v>
      </c>
      <c r="K57" s="206">
        <v>0.105</v>
      </c>
      <c r="L57" s="207">
        <f t="shared" si="51"/>
        <v>2.2810724999999996</v>
      </c>
      <c r="M57" s="208">
        <f>'LABOR SHEET'!C$5</f>
        <v>100</v>
      </c>
      <c r="N57" s="205">
        <f t="shared" si="52"/>
        <v>10.5</v>
      </c>
      <c r="O57" s="205">
        <f t="shared" si="53"/>
        <v>228.10724999999996</v>
      </c>
      <c r="P57" s="205">
        <f t="shared" si="54"/>
        <v>15.65</v>
      </c>
      <c r="Q57" s="248">
        <f t="shared" si="55"/>
        <v>339.98842500000001</v>
      </c>
      <c r="R57" s="210"/>
      <c r="S57" s="249"/>
      <c r="T57" s="249"/>
      <c r="U57" s="249"/>
      <c r="V57" s="249"/>
      <c r="W57" s="249"/>
      <c r="X57" s="249"/>
      <c r="Y57" s="249"/>
      <c r="Z57" s="249"/>
      <c r="AA57" s="249"/>
      <c r="AB57" s="249"/>
      <c r="AC57" s="249"/>
      <c r="AD57" s="249"/>
      <c r="AE57" s="249"/>
      <c r="AF57" s="249"/>
      <c r="AG57" s="249"/>
      <c r="AH57" s="249"/>
      <c r="AI57" s="249"/>
      <c r="AJ57" s="249"/>
    </row>
    <row r="58" spans="1:36" s="241" customFormat="1">
      <c r="A58" s="212">
        <f>IF(G58&lt;&gt;"",1+MAX($A$3:A57),"")</f>
        <v>31</v>
      </c>
      <c r="B58" s="242"/>
      <c r="C58" s="243"/>
      <c r="D58" s="214" t="s">
        <v>71</v>
      </c>
      <c r="E58" s="245">
        <v>7.89</v>
      </c>
      <c r="F58" s="215" t="s">
        <v>44</v>
      </c>
      <c r="G58" s="246">
        <v>0.05</v>
      </c>
      <c r="H58" s="247">
        <f t="shared" si="43"/>
        <v>8.2844999999999995</v>
      </c>
      <c r="I58" s="205">
        <v>3.5</v>
      </c>
      <c r="J58" s="205">
        <f t="shared" si="50"/>
        <v>28.995749999999997</v>
      </c>
      <c r="K58" s="206">
        <v>9.9000000000000005E-2</v>
      </c>
      <c r="L58" s="207">
        <f t="shared" si="51"/>
        <v>0.82016549999999999</v>
      </c>
      <c r="M58" s="208">
        <f>'LABOR SHEET'!C$5</f>
        <v>100</v>
      </c>
      <c r="N58" s="205">
        <f t="shared" si="52"/>
        <v>9.9</v>
      </c>
      <c r="O58" s="205">
        <f t="shared" si="53"/>
        <v>82.016549999999995</v>
      </c>
      <c r="P58" s="205">
        <f t="shared" si="54"/>
        <v>13.4</v>
      </c>
      <c r="Q58" s="248">
        <f t="shared" si="55"/>
        <v>111.0123</v>
      </c>
      <c r="R58" s="210"/>
      <c r="S58" s="249"/>
      <c r="T58" s="249"/>
      <c r="U58" s="249"/>
      <c r="V58" s="249"/>
      <c r="W58" s="249"/>
      <c r="X58" s="249"/>
      <c r="Y58" s="249"/>
      <c r="Z58" s="249"/>
      <c r="AA58" s="249"/>
      <c r="AB58" s="249"/>
      <c r="AC58" s="249"/>
      <c r="AD58" s="249"/>
      <c r="AE58" s="249"/>
      <c r="AF58" s="249"/>
      <c r="AG58" s="249"/>
      <c r="AH58" s="249"/>
      <c r="AI58" s="249"/>
      <c r="AJ58" s="249"/>
    </row>
    <row r="59" spans="1:36" s="241" customFormat="1">
      <c r="A59" s="198">
        <f>IF(G59&lt;&gt;"",1+MAX($A$3:A58),"")</f>
        <v>32</v>
      </c>
      <c r="B59" s="242"/>
      <c r="C59" s="243"/>
      <c r="D59" s="214" t="s">
        <v>72</v>
      </c>
      <c r="E59" s="245">
        <v>36.28</v>
      </c>
      <c r="F59" s="215" t="s">
        <v>44</v>
      </c>
      <c r="G59" s="246">
        <v>0.05</v>
      </c>
      <c r="H59" s="247">
        <f>E59*(1+G59)</f>
        <v>38.094000000000001</v>
      </c>
      <c r="I59" s="205">
        <v>5.15</v>
      </c>
      <c r="J59" s="205">
        <f t="shared" si="44"/>
        <v>196.18410000000003</v>
      </c>
      <c r="K59" s="206">
        <v>0.105</v>
      </c>
      <c r="L59" s="207">
        <f t="shared" si="45"/>
        <v>3.99987</v>
      </c>
      <c r="M59" s="208">
        <f>'LABOR SHEET'!C$5</f>
        <v>100</v>
      </c>
      <c r="N59" s="205">
        <f t="shared" si="46"/>
        <v>10.5</v>
      </c>
      <c r="O59" s="205">
        <f t="shared" si="47"/>
        <v>399.98700000000002</v>
      </c>
      <c r="P59" s="205">
        <f t="shared" si="48"/>
        <v>15.65</v>
      </c>
      <c r="Q59" s="248">
        <f t="shared" si="49"/>
        <v>596.17110000000002</v>
      </c>
      <c r="R59" s="210"/>
      <c r="S59" s="249"/>
      <c r="T59" s="249"/>
      <c r="U59" s="249"/>
      <c r="V59" s="249"/>
      <c r="W59" s="249"/>
      <c r="X59" s="249"/>
      <c r="Y59" s="249"/>
      <c r="Z59" s="249"/>
      <c r="AA59" s="249"/>
      <c r="AB59" s="249"/>
      <c r="AC59" s="249"/>
      <c r="AD59" s="249"/>
      <c r="AE59" s="249"/>
      <c r="AF59" s="249"/>
      <c r="AG59" s="249"/>
      <c r="AH59" s="249"/>
      <c r="AI59" s="249"/>
      <c r="AJ59" s="249"/>
    </row>
    <row r="60" spans="1:36" s="241" customFormat="1">
      <c r="A60" s="212">
        <f>IF(G60&lt;&gt;"",1+MAX($A$3:A59),"")</f>
        <v>33</v>
      </c>
      <c r="B60" s="242"/>
      <c r="C60" s="243"/>
      <c r="D60" s="214" t="s">
        <v>73</v>
      </c>
      <c r="E60" s="245">
        <v>20.78</v>
      </c>
      <c r="F60" s="215" t="s">
        <v>44</v>
      </c>
      <c r="G60" s="246">
        <v>0.05</v>
      </c>
      <c r="H60" s="247">
        <f>E60*(1+G60)</f>
        <v>21.818999999999999</v>
      </c>
      <c r="I60" s="205">
        <v>7.25</v>
      </c>
      <c r="J60" s="205">
        <f t="shared" ref="J60:J61" si="56">I60*H60</f>
        <v>158.18774999999999</v>
      </c>
      <c r="K60" s="206">
        <v>0.11799999999999999</v>
      </c>
      <c r="L60" s="207">
        <f t="shared" ref="L60:L61" si="57">+K60*H60</f>
        <v>2.5746419999999999</v>
      </c>
      <c r="M60" s="208">
        <f>'LABOR SHEET'!C$5</f>
        <v>100</v>
      </c>
      <c r="N60" s="205">
        <f t="shared" ref="N60:N61" si="58">K60*M60</f>
        <v>11.799999999999999</v>
      </c>
      <c r="O60" s="205">
        <f t="shared" ref="O60:O61" si="59">M60*L60</f>
        <v>257.46420000000001</v>
      </c>
      <c r="P60" s="205">
        <f t="shared" ref="P60:P61" si="60">I60+N60</f>
        <v>19.049999999999997</v>
      </c>
      <c r="Q60" s="248">
        <f t="shared" ref="Q60:Q61" si="61">P60*H60</f>
        <v>415.65194999999994</v>
      </c>
      <c r="R60" s="210"/>
      <c r="S60" s="249"/>
      <c r="T60" s="249"/>
      <c r="U60" s="249"/>
      <c r="V60" s="249"/>
      <c r="W60" s="249"/>
      <c r="X60" s="249"/>
      <c r="Y60" s="249"/>
      <c r="Z60" s="249"/>
      <c r="AA60" s="249"/>
      <c r="AB60" s="249"/>
      <c r="AC60" s="249"/>
      <c r="AD60" s="249"/>
      <c r="AE60" s="249"/>
      <c r="AF60" s="249"/>
      <c r="AG60" s="249"/>
      <c r="AH60" s="249"/>
      <c r="AI60" s="249"/>
      <c r="AJ60" s="249"/>
    </row>
    <row r="61" spans="1:36" s="241" customFormat="1">
      <c r="A61" s="198">
        <f>IF(G61&lt;&gt;"",1+MAX($A$3:A60),"")</f>
        <v>34</v>
      </c>
      <c r="B61" s="242"/>
      <c r="C61" s="243"/>
      <c r="D61" s="214" t="s">
        <v>60</v>
      </c>
      <c r="E61" s="245">
        <v>16.190000000000001</v>
      </c>
      <c r="F61" s="215" t="s">
        <v>44</v>
      </c>
      <c r="G61" s="246">
        <v>0.05</v>
      </c>
      <c r="H61" s="247">
        <f>E61*(1+G61)</f>
        <v>16.999500000000001</v>
      </c>
      <c r="I61" s="205">
        <v>18.8</v>
      </c>
      <c r="J61" s="205">
        <f t="shared" si="56"/>
        <v>319.59060000000005</v>
      </c>
      <c r="K61" s="206">
        <v>0.19</v>
      </c>
      <c r="L61" s="207">
        <f t="shared" si="57"/>
        <v>3.2299050000000005</v>
      </c>
      <c r="M61" s="208">
        <f>'LABOR SHEET'!C$5</f>
        <v>100</v>
      </c>
      <c r="N61" s="205">
        <f t="shared" si="58"/>
        <v>19</v>
      </c>
      <c r="O61" s="205">
        <f t="shared" si="59"/>
        <v>322.99050000000005</v>
      </c>
      <c r="P61" s="205">
        <f t="shared" si="60"/>
        <v>37.799999999999997</v>
      </c>
      <c r="Q61" s="248">
        <f t="shared" si="61"/>
        <v>642.58109999999999</v>
      </c>
      <c r="R61" s="210"/>
      <c r="S61" s="249"/>
      <c r="T61" s="249"/>
      <c r="U61" s="249"/>
      <c r="V61" s="249"/>
      <c r="W61" s="249"/>
      <c r="X61" s="249"/>
      <c r="Y61" s="249"/>
      <c r="Z61" s="249"/>
      <c r="AA61" s="249"/>
      <c r="AB61" s="249"/>
      <c r="AC61" s="249"/>
      <c r="AD61" s="249"/>
      <c r="AE61" s="249"/>
      <c r="AF61" s="249"/>
      <c r="AG61" s="249"/>
      <c r="AH61" s="249"/>
      <c r="AI61" s="249"/>
      <c r="AJ61" s="249"/>
    </row>
    <row r="62" spans="1:36" s="241" customFormat="1">
      <c r="A62" s="212" t="str">
        <f>IF(G62&lt;&gt;"",1+MAX($A$3:A61),"")</f>
        <v/>
      </c>
      <c r="B62" s="242"/>
      <c r="C62" s="243"/>
      <c r="D62" s="214"/>
      <c r="E62" s="245"/>
      <c r="F62" s="215"/>
      <c r="G62" s="246"/>
      <c r="H62" s="247"/>
      <c r="I62" s="222"/>
      <c r="J62" s="205"/>
      <c r="K62" s="206"/>
      <c r="L62" s="207"/>
      <c r="M62" s="208"/>
      <c r="N62" s="205"/>
      <c r="O62" s="205"/>
      <c r="P62" s="205"/>
      <c r="Q62" s="248"/>
      <c r="R62" s="210"/>
      <c r="S62" s="249"/>
      <c r="T62" s="249"/>
      <c r="U62" s="249"/>
      <c r="V62" s="249"/>
      <c r="W62" s="249"/>
      <c r="X62" s="249"/>
      <c r="Y62" s="249"/>
      <c r="Z62" s="249"/>
      <c r="AA62" s="249"/>
      <c r="AB62" s="249"/>
      <c r="AC62" s="249"/>
      <c r="AD62" s="249"/>
      <c r="AE62" s="249"/>
      <c r="AF62" s="249"/>
      <c r="AG62" s="249"/>
      <c r="AH62" s="249"/>
      <c r="AI62" s="249"/>
      <c r="AJ62" s="249"/>
    </row>
    <row r="63" spans="1:36" s="241" customFormat="1" ht="62.4">
      <c r="A63" s="198" t="str">
        <f>IF(G63&lt;&gt;"",1+MAX($A$3:A62),"")</f>
        <v/>
      </c>
      <c r="B63" s="242"/>
      <c r="C63" s="243"/>
      <c r="D63" s="250" t="s">
        <v>56</v>
      </c>
      <c r="E63" s="245"/>
      <c r="F63" s="215"/>
      <c r="G63" s="246"/>
      <c r="H63" s="247"/>
      <c r="I63" s="222"/>
      <c r="J63" s="205"/>
      <c r="K63" s="206"/>
      <c r="L63" s="207"/>
      <c r="M63" s="208"/>
      <c r="N63" s="205"/>
      <c r="O63" s="205"/>
      <c r="P63" s="205"/>
      <c r="Q63" s="248"/>
      <c r="R63" s="210"/>
      <c r="S63" s="249"/>
      <c r="T63" s="249"/>
      <c r="U63" s="249"/>
      <c r="V63" s="249"/>
      <c r="W63" s="249"/>
      <c r="X63" s="249"/>
      <c r="Y63" s="249"/>
      <c r="Z63" s="249"/>
      <c r="AA63" s="249"/>
      <c r="AB63" s="249"/>
      <c r="AC63" s="249"/>
      <c r="AD63" s="249"/>
      <c r="AE63" s="249"/>
      <c r="AF63" s="249"/>
      <c r="AG63" s="249"/>
      <c r="AH63" s="249"/>
      <c r="AI63" s="249"/>
      <c r="AJ63" s="249"/>
    </row>
    <row r="64" spans="1:36" s="241" customFormat="1">
      <c r="A64" s="212">
        <f>IF(G64&lt;&gt;"",1+MAX($A$3:A63),"")</f>
        <v>35</v>
      </c>
      <c r="B64" s="242"/>
      <c r="C64" s="243"/>
      <c r="D64" s="214" t="s">
        <v>62</v>
      </c>
      <c r="E64" s="245">
        <v>75.13</v>
      </c>
      <c r="F64" s="215" t="s">
        <v>44</v>
      </c>
      <c r="G64" s="246">
        <v>0.05</v>
      </c>
      <c r="H64" s="247">
        <f>E64*(1+G64)</f>
        <v>78.886499999999998</v>
      </c>
      <c r="I64" s="205">
        <v>1.22</v>
      </c>
      <c r="J64" s="205">
        <f t="shared" ref="J64:J65" si="62">I64*H64</f>
        <v>96.241529999999997</v>
      </c>
      <c r="K64" s="206">
        <v>6.5000000000000002E-2</v>
      </c>
      <c r="L64" s="207">
        <f t="shared" ref="L64:L65" si="63">+K64*H64</f>
        <v>5.1276225000000002</v>
      </c>
      <c r="M64" s="208">
        <f>'LABOR SHEET'!C$5</f>
        <v>100</v>
      </c>
      <c r="N64" s="205">
        <f t="shared" ref="N64:N65" si="64">K64*M64</f>
        <v>6.5</v>
      </c>
      <c r="O64" s="205">
        <f t="shared" ref="O64:O65" si="65">M64*L64</f>
        <v>512.76224999999999</v>
      </c>
      <c r="P64" s="205">
        <f t="shared" ref="P64:P65" si="66">I64+N64</f>
        <v>7.72</v>
      </c>
      <c r="Q64" s="248">
        <f t="shared" ref="Q64:Q65" si="67">P64*H64</f>
        <v>609.00378000000001</v>
      </c>
      <c r="R64" s="210"/>
      <c r="S64" s="249"/>
      <c r="T64" s="249"/>
      <c r="U64" s="249"/>
      <c r="V64" s="249"/>
      <c r="W64" s="249"/>
      <c r="X64" s="249"/>
      <c r="Y64" s="249"/>
      <c r="Z64" s="249"/>
      <c r="AA64" s="249"/>
      <c r="AB64" s="249"/>
      <c r="AC64" s="249"/>
      <c r="AD64" s="249"/>
      <c r="AE64" s="249"/>
      <c r="AF64" s="249"/>
      <c r="AG64" s="249"/>
      <c r="AH64" s="249"/>
      <c r="AI64" s="249"/>
      <c r="AJ64" s="249"/>
    </row>
    <row r="65" spans="1:36" s="241" customFormat="1">
      <c r="A65" s="198">
        <f>IF(G65&lt;&gt;"",1+MAX($A$3:A64),"")</f>
        <v>36</v>
      </c>
      <c r="B65" s="242"/>
      <c r="C65" s="243"/>
      <c r="D65" s="214" t="s">
        <v>63</v>
      </c>
      <c r="E65" s="245">
        <v>151.46</v>
      </c>
      <c r="F65" s="215" t="s">
        <v>44</v>
      </c>
      <c r="G65" s="246">
        <v>0.05</v>
      </c>
      <c r="H65" s="247">
        <f>E65*(1+G65)</f>
        <v>159.03299999999999</v>
      </c>
      <c r="I65" s="205">
        <v>1.46</v>
      </c>
      <c r="J65" s="205">
        <f t="shared" si="62"/>
        <v>232.18817999999999</v>
      </c>
      <c r="K65" s="206">
        <v>7.6999999999999999E-2</v>
      </c>
      <c r="L65" s="207">
        <f t="shared" si="63"/>
        <v>12.245540999999999</v>
      </c>
      <c r="M65" s="208">
        <f>'LABOR SHEET'!C$5</f>
        <v>100</v>
      </c>
      <c r="N65" s="205">
        <f t="shared" si="64"/>
        <v>7.7</v>
      </c>
      <c r="O65" s="205">
        <f t="shared" si="65"/>
        <v>1224.5540999999998</v>
      </c>
      <c r="P65" s="205">
        <f t="shared" si="66"/>
        <v>9.16</v>
      </c>
      <c r="Q65" s="248">
        <f t="shared" si="67"/>
        <v>1456.7422799999999</v>
      </c>
      <c r="R65" s="210"/>
      <c r="S65" s="249"/>
      <c r="T65" s="249"/>
      <c r="U65" s="249"/>
      <c r="V65" s="249"/>
      <c r="W65" s="249"/>
      <c r="X65" s="249"/>
      <c r="Y65" s="249"/>
      <c r="Z65" s="249"/>
      <c r="AA65" s="249"/>
      <c r="AB65" s="249"/>
      <c r="AC65" s="249"/>
      <c r="AD65" s="249"/>
      <c r="AE65" s="249"/>
      <c r="AF65" s="249"/>
      <c r="AG65" s="249"/>
      <c r="AH65" s="249"/>
      <c r="AI65" s="249"/>
      <c r="AJ65" s="249"/>
    </row>
    <row r="66" spans="1:36" s="241" customFormat="1">
      <c r="A66" s="212">
        <f>IF(G66&lt;&gt;"",1+MAX($A$3:A65),"")</f>
        <v>37</v>
      </c>
      <c r="B66" s="242"/>
      <c r="C66" s="243"/>
      <c r="D66" s="214" t="s">
        <v>64</v>
      </c>
      <c r="E66" s="245">
        <v>24.65</v>
      </c>
      <c r="F66" s="215" t="s">
        <v>44</v>
      </c>
      <c r="G66" s="246">
        <v>0.05</v>
      </c>
      <c r="H66" s="247">
        <f>E66*(1+G66)</f>
        <v>25.8825</v>
      </c>
      <c r="I66" s="205">
        <v>2.02</v>
      </c>
      <c r="J66" s="205">
        <f t="shared" ref="J66:J67" si="68">I66*H66</f>
        <v>52.282650000000004</v>
      </c>
      <c r="K66" s="206">
        <v>0.1</v>
      </c>
      <c r="L66" s="207">
        <f t="shared" ref="L66:L67" si="69">+K66*H66</f>
        <v>2.5882500000000004</v>
      </c>
      <c r="M66" s="208">
        <f>'LABOR SHEET'!C$5</f>
        <v>100</v>
      </c>
      <c r="N66" s="205">
        <f t="shared" ref="N66:N67" si="70">K66*M66</f>
        <v>10</v>
      </c>
      <c r="O66" s="205">
        <f t="shared" ref="O66:O67" si="71">M66*L66</f>
        <v>258.82500000000005</v>
      </c>
      <c r="P66" s="205">
        <f t="shared" ref="P66:P67" si="72">I66+N66</f>
        <v>12.02</v>
      </c>
      <c r="Q66" s="248">
        <f t="shared" ref="Q66:Q67" si="73">P66*H66</f>
        <v>311.10764999999998</v>
      </c>
      <c r="R66" s="210"/>
      <c r="S66" s="249"/>
      <c r="T66" s="249"/>
      <c r="U66" s="249"/>
      <c r="V66" s="249"/>
      <c r="W66" s="249"/>
      <c r="X66" s="249"/>
      <c r="Y66" s="249"/>
      <c r="Z66" s="249"/>
      <c r="AA66" s="249"/>
      <c r="AB66" s="249"/>
      <c r="AC66" s="249"/>
      <c r="AD66" s="249"/>
      <c r="AE66" s="249"/>
      <c r="AF66" s="249"/>
      <c r="AG66" s="249"/>
      <c r="AH66" s="249"/>
      <c r="AI66" s="249"/>
      <c r="AJ66" s="249"/>
    </row>
    <row r="67" spans="1:36" s="241" customFormat="1">
      <c r="A67" s="198">
        <f>IF(G67&lt;&gt;"",1+MAX($A$3:A66),"")</f>
        <v>38</v>
      </c>
      <c r="B67" s="242"/>
      <c r="C67" s="243"/>
      <c r="D67" s="214" t="s">
        <v>65</v>
      </c>
      <c r="E67" s="245">
        <v>40.020000000000003</v>
      </c>
      <c r="F67" s="215" t="s">
        <v>44</v>
      </c>
      <c r="G67" s="246">
        <v>0.05</v>
      </c>
      <c r="H67" s="247">
        <f>E67*(1+G67)</f>
        <v>42.021000000000001</v>
      </c>
      <c r="I67" s="205">
        <v>2.6</v>
      </c>
      <c r="J67" s="205">
        <f t="shared" si="68"/>
        <v>109.25460000000001</v>
      </c>
      <c r="K67" s="206">
        <v>0.112</v>
      </c>
      <c r="L67" s="207">
        <f t="shared" si="69"/>
        <v>4.7063519999999999</v>
      </c>
      <c r="M67" s="208">
        <f>'LABOR SHEET'!C$5</f>
        <v>100</v>
      </c>
      <c r="N67" s="205">
        <f t="shared" si="70"/>
        <v>11.200000000000001</v>
      </c>
      <c r="O67" s="205">
        <f t="shared" si="71"/>
        <v>470.6352</v>
      </c>
      <c r="P67" s="205">
        <f t="shared" si="72"/>
        <v>13.8</v>
      </c>
      <c r="Q67" s="248">
        <f t="shared" si="73"/>
        <v>579.88980000000004</v>
      </c>
      <c r="R67" s="210"/>
      <c r="S67" s="249"/>
      <c r="T67" s="249"/>
      <c r="U67" s="249"/>
      <c r="V67" s="249"/>
      <c r="W67" s="249"/>
      <c r="X67" s="249"/>
      <c r="Y67" s="249"/>
      <c r="Z67" s="249"/>
      <c r="AA67" s="249"/>
      <c r="AB67" s="249"/>
      <c r="AC67" s="249"/>
      <c r="AD67" s="249"/>
      <c r="AE67" s="249"/>
      <c r="AF67" s="249"/>
      <c r="AG67" s="249"/>
      <c r="AH67" s="249"/>
      <c r="AI67" s="249"/>
      <c r="AJ67" s="249"/>
    </row>
    <row r="68" spans="1:36" s="241" customFormat="1">
      <c r="A68" s="212" t="str">
        <f>IF(G68&lt;&gt;"",1+MAX($A$3:A67),"")</f>
        <v/>
      </c>
      <c r="B68" s="242"/>
      <c r="C68" s="243"/>
      <c r="D68" s="214"/>
      <c r="E68" s="245"/>
      <c r="F68" s="215"/>
      <c r="G68" s="246"/>
      <c r="H68" s="247"/>
      <c r="I68" s="222"/>
      <c r="J68" s="205"/>
      <c r="K68" s="206"/>
      <c r="L68" s="207"/>
      <c r="M68" s="208"/>
      <c r="N68" s="205"/>
      <c r="O68" s="205"/>
      <c r="P68" s="205"/>
      <c r="Q68" s="248"/>
      <c r="R68" s="210"/>
      <c r="S68" s="249"/>
      <c r="T68" s="249"/>
      <c r="U68" s="249"/>
      <c r="V68" s="249"/>
      <c r="W68" s="249"/>
      <c r="X68" s="249"/>
      <c r="Y68" s="249"/>
      <c r="Z68" s="249"/>
      <c r="AA68" s="249"/>
      <c r="AB68" s="249"/>
      <c r="AC68" s="249"/>
      <c r="AD68" s="249"/>
      <c r="AE68" s="249"/>
      <c r="AF68" s="249"/>
      <c r="AG68" s="249"/>
      <c r="AH68" s="249"/>
      <c r="AI68" s="249"/>
      <c r="AJ68" s="249"/>
    </row>
    <row r="69" spans="1:36" s="241" customFormat="1" ht="62.4">
      <c r="A69" s="198" t="str">
        <f>IF(G69&lt;&gt;"",1+MAX($A$3:A68),"")</f>
        <v/>
      </c>
      <c r="B69" s="242"/>
      <c r="C69" s="243"/>
      <c r="D69" s="250" t="s">
        <v>74</v>
      </c>
      <c r="E69" s="245"/>
      <c r="F69" s="215"/>
      <c r="G69" s="246"/>
      <c r="H69" s="247"/>
      <c r="I69" s="222"/>
      <c r="J69" s="205"/>
      <c r="K69" s="206"/>
      <c r="L69" s="207"/>
      <c r="M69" s="208"/>
      <c r="N69" s="205"/>
      <c r="O69" s="205"/>
      <c r="P69" s="205"/>
      <c r="Q69" s="248"/>
      <c r="R69" s="210"/>
      <c r="S69" s="249"/>
      <c r="T69" s="249"/>
      <c r="U69" s="249"/>
      <c r="V69" s="249"/>
      <c r="W69" s="249"/>
      <c r="X69" s="249"/>
      <c r="Y69" s="249"/>
      <c r="Z69" s="249"/>
      <c r="AA69" s="249"/>
      <c r="AB69" s="249"/>
      <c r="AC69" s="249"/>
      <c r="AD69" s="249"/>
      <c r="AE69" s="249"/>
      <c r="AF69" s="249"/>
      <c r="AG69" s="249"/>
      <c r="AH69" s="249"/>
      <c r="AI69" s="249"/>
      <c r="AJ69" s="249"/>
    </row>
    <row r="70" spans="1:36" s="241" customFormat="1">
      <c r="A70" s="212">
        <f>IF(G70&lt;&gt;"",1+MAX($A$3:A69),"")</f>
        <v>39</v>
      </c>
      <c r="B70" s="242"/>
      <c r="C70" s="243"/>
      <c r="D70" s="214" t="s">
        <v>59</v>
      </c>
      <c r="E70" s="245">
        <v>70.36</v>
      </c>
      <c r="F70" s="215" t="s">
        <v>44</v>
      </c>
      <c r="G70" s="246">
        <v>0.05</v>
      </c>
      <c r="H70" s="247">
        <f t="shared" ref="H70:H79" si="74">E70*(1+G70)</f>
        <v>73.878</v>
      </c>
      <c r="I70" s="205">
        <v>3.23</v>
      </c>
      <c r="J70" s="205">
        <f t="shared" ref="J70:J78" si="75">I70*H70</f>
        <v>238.62593999999999</v>
      </c>
      <c r="K70" s="206">
        <v>0.122</v>
      </c>
      <c r="L70" s="207">
        <f t="shared" ref="L70:L78" si="76">+K70*H70</f>
        <v>9.0131160000000001</v>
      </c>
      <c r="M70" s="208">
        <f>'LABOR SHEET'!C$5</f>
        <v>100</v>
      </c>
      <c r="N70" s="205">
        <f t="shared" ref="N70:N78" si="77">K70*M70</f>
        <v>12.2</v>
      </c>
      <c r="O70" s="205">
        <f t="shared" ref="O70:O78" si="78">M70*L70</f>
        <v>901.3116</v>
      </c>
      <c r="P70" s="205">
        <f t="shared" ref="P70:P78" si="79">I70+N70</f>
        <v>15.43</v>
      </c>
      <c r="Q70" s="248">
        <f t="shared" ref="Q70:Q78" si="80">P70*H70</f>
        <v>1139.9375399999999</v>
      </c>
      <c r="R70" s="210"/>
      <c r="S70" s="249"/>
      <c r="T70" s="249"/>
      <c r="U70" s="249"/>
      <c r="V70" s="249"/>
      <c r="W70" s="249"/>
      <c r="X70" s="249"/>
      <c r="Y70" s="249"/>
      <c r="Z70" s="249"/>
      <c r="AA70" s="249"/>
      <c r="AB70" s="249"/>
      <c r="AC70" s="249"/>
      <c r="AD70" s="249"/>
      <c r="AE70" s="249"/>
      <c r="AF70" s="249"/>
      <c r="AG70" s="249"/>
      <c r="AH70" s="249"/>
      <c r="AI70" s="249"/>
      <c r="AJ70" s="249"/>
    </row>
    <row r="71" spans="1:36" s="241" customFormat="1">
      <c r="A71" s="198">
        <f>IF(G71&lt;&gt;"",1+MAX($A$3:A70),"")</f>
        <v>40</v>
      </c>
      <c r="B71" s="242"/>
      <c r="C71" s="243"/>
      <c r="D71" s="214" t="s">
        <v>66</v>
      </c>
      <c r="E71" s="245">
        <v>34.369999999999997</v>
      </c>
      <c r="F71" s="215" t="s">
        <v>44</v>
      </c>
      <c r="G71" s="246">
        <v>0.05</v>
      </c>
      <c r="H71" s="247">
        <f t="shared" si="74"/>
        <v>36.088500000000003</v>
      </c>
      <c r="I71" s="205">
        <v>1.42</v>
      </c>
      <c r="J71" s="205">
        <f t="shared" si="75"/>
        <v>51.245670000000004</v>
      </c>
      <c r="K71" s="206">
        <v>6.5000000000000002E-2</v>
      </c>
      <c r="L71" s="207">
        <f t="shared" si="76"/>
        <v>2.3457525000000001</v>
      </c>
      <c r="M71" s="208">
        <f>'LABOR SHEET'!C$5</f>
        <v>100</v>
      </c>
      <c r="N71" s="205">
        <f t="shared" si="77"/>
        <v>6.5</v>
      </c>
      <c r="O71" s="205">
        <f t="shared" si="78"/>
        <v>234.57525000000001</v>
      </c>
      <c r="P71" s="205">
        <f t="shared" si="79"/>
        <v>7.92</v>
      </c>
      <c r="Q71" s="248">
        <f t="shared" si="80"/>
        <v>285.82092</v>
      </c>
      <c r="R71" s="210"/>
      <c r="S71" s="249"/>
      <c r="T71" s="249"/>
      <c r="U71" s="249"/>
      <c r="V71" s="249"/>
      <c r="W71" s="249"/>
      <c r="X71" s="249"/>
      <c r="Y71" s="249"/>
      <c r="Z71" s="249"/>
      <c r="AA71" s="249"/>
      <c r="AB71" s="249"/>
      <c r="AC71" s="249"/>
      <c r="AD71" s="249"/>
      <c r="AE71" s="249"/>
      <c r="AF71" s="249"/>
      <c r="AG71" s="249"/>
      <c r="AH71" s="249"/>
      <c r="AI71" s="249"/>
      <c r="AJ71" s="249"/>
    </row>
    <row r="72" spans="1:36" s="241" customFormat="1">
      <c r="A72" s="212">
        <f>IF(G72&lt;&gt;"",1+MAX($A$3:A71),"")</f>
        <v>41</v>
      </c>
      <c r="B72" s="242"/>
      <c r="C72" s="243"/>
      <c r="D72" s="214" t="s">
        <v>67</v>
      </c>
      <c r="E72" s="245">
        <v>12.46</v>
      </c>
      <c r="F72" s="215" t="s">
        <v>44</v>
      </c>
      <c r="G72" s="246">
        <v>0.05</v>
      </c>
      <c r="H72" s="247">
        <f t="shared" si="74"/>
        <v>13.083</v>
      </c>
      <c r="I72" s="205">
        <v>1.66</v>
      </c>
      <c r="J72" s="205">
        <f t="shared" si="75"/>
        <v>21.717779999999998</v>
      </c>
      <c r="K72" s="206">
        <v>7.6999999999999999E-2</v>
      </c>
      <c r="L72" s="207">
        <f t="shared" si="76"/>
        <v>1.0073909999999999</v>
      </c>
      <c r="M72" s="208">
        <f>'LABOR SHEET'!C$5</f>
        <v>100</v>
      </c>
      <c r="N72" s="205">
        <f t="shared" si="77"/>
        <v>7.7</v>
      </c>
      <c r="O72" s="205">
        <f t="shared" si="78"/>
        <v>100.73909999999999</v>
      </c>
      <c r="P72" s="205">
        <f t="shared" si="79"/>
        <v>9.36</v>
      </c>
      <c r="Q72" s="248">
        <f t="shared" si="80"/>
        <v>122.45688</v>
      </c>
      <c r="R72" s="210"/>
      <c r="S72" s="249"/>
      <c r="T72" s="249"/>
      <c r="U72" s="249"/>
      <c r="V72" s="249"/>
      <c r="W72" s="249"/>
      <c r="X72" s="249"/>
      <c r="Y72" s="249"/>
      <c r="Z72" s="249"/>
      <c r="AA72" s="249"/>
      <c r="AB72" s="249"/>
      <c r="AC72" s="249"/>
      <c r="AD72" s="249"/>
      <c r="AE72" s="249"/>
      <c r="AF72" s="249"/>
      <c r="AG72" s="249"/>
      <c r="AH72" s="249"/>
      <c r="AI72" s="249"/>
      <c r="AJ72" s="249"/>
    </row>
    <row r="73" spans="1:36" s="241" customFormat="1">
      <c r="A73" s="198">
        <f>IF(G73&lt;&gt;"",1+MAX($A$3:A72),"")</f>
        <v>42</v>
      </c>
      <c r="B73" s="242"/>
      <c r="C73" s="243"/>
      <c r="D73" s="214" t="s">
        <v>68</v>
      </c>
      <c r="E73" s="245">
        <v>115.37</v>
      </c>
      <c r="F73" s="215" t="s">
        <v>44</v>
      </c>
      <c r="G73" s="246">
        <v>0.05</v>
      </c>
      <c r="H73" s="247">
        <f t="shared" si="74"/>
        <v>121.13849999999999</v>
      </c>
      <c r="I73" s="205">
        <v>2.2200000000000002</v>
      </c>
      <c r="J73" s="205">
        <f t="shared" si="75"/>
        <v>268.92747000000003</v>
      </c>
      <c r="K73" s="206">
        <v>0.1</v>
      </c>
      <c r="L73" s="207">
        <f t="shared" si="76"/>
        <v>12.113849999999999</v>
      </c>
      <c r="M73" s="208">
        <f>'LABOR SHEET'!C$5</f>
        <v>100</v>
      </c>
      <c r="N73" s="205">
        <f t="shared" si="77"/>
        <v>10</v>
      </c>
      <c r="O73" s="205">
        <f t="shared" si="78"/>
        <v>1211.385</v>
      </c>
      <c r="P73" s="205">
        <f t="shared" si="79"/>
        <v>12.22</v>
      </c>
      <c r="Q73" s="248">
        <f t="shared" si="80"/>
        <v>1480.3124700000001</v>
      </c>
      <c r="R73" s="210"/>
      <c r="S73" s="249"/>
      <c r="T73" s="249"/>
      <c r="U73" s="249"/>
      <c r="V73" s="249"/>
      <c r="W73" s="249"/>
      <c r="X73" s="249"/>
      <c r="Y73" s="249"/>
      <c r="Z73" s="249"/>
      <c r="AA73" s="249"/>
      <c r="AB73" s="249"/>
      <c r="AC73" s="249"/>
      <c r="AD73" s="249"/>
      <c r="AE73" s="249"/>
      <c r="AF73" s="249"/>
      <c r="AG73" s="249"/>
      <c r="AH73" s="249"/>
      <c r="AI73" s="249"/>
      <c r="AJ73" s="249"/>
    </row>
    <row r="74" spans="1:36" s="241" customFormat="1">
      <c r="A74" s="212">
        <f>IF(G74&lt;&gt;"",1+MAX($A$3:A73),"")</f>
        <v>43</v>
      </c>
      <c r="B74" s="242"/>
      <c r="C74" s="243"/>
      <c r="D74" s="214" t="s">
        <v>69</v>
      </c>
      <c r="E74" s="245">
        <v>49.47</v>
      </c>
      <c r="F74" s="215" t="s">
        <v>44</v>
      </c>
      <c r="G74" s="246">
        <v>0.05</v>
      </c>
      <c r="H74" s="247">
        <f t="shared" si="74"/>
        <v>51.9435</v>
      </c>
      <c r="I74" s="205">
        <v>2.8000000000000003</v>
      </c>
      <c r="J74" s="205">
        <f t="shared" si="75"/>
        <v>145.4418</v>
      </c>
      <c r="K74" s="206">
        <v>0.112</v>
      </c>
      <c r="L74" s="207">
        <f t="shared" si="76"/>
        <v>5.817672</v>
      </c>
      <c r="M74" s="208">
        <f>'LABOR SHEET'!C$5</f>
        <v>100</v>
      </c>
      <c r="N74" s="205">
        <f t="shared" si="77"/>
        <v>11.200000000000001</v>
      </c>
      <c r="O74" s="205">
        <f t="shared" si="78"/>
        <v>581.7672</v>
      </c>
      <c r="P74" s="205">
        <f t="shared" si="79"/>
        <v>14.000000000000002</v>
      </c>
      <c r="Q74" s="248">
        <f t="shared" si="80"/>
        <v>727.20900000000006</v>
      </c>
      <c r="R74" s="210"/>
      <c r="S74" s="249"/>
      <c r="T74" s="249"/>
      <c r="U74" s="249"/>
      <c r="V74" s="249"/>
      <c r="W74" s="249"/>
      <c r="X74" s="249"/>
      <c r="Y74" s="249"/>
      <c r="Z74" s="249"/>
      <c r="AA74" s="249"/>
      <c r="AB74" s="249"/>
      <c r="AC74" s="249"/>
      <c r="AD74" s="249"/>
      <c r="AE74" s="249"/>
      <c r="AF74" s="249"/>
      <c r="AG74" s="249"/>
      <c r="AH74" s="249"/>
      <c r="AI74" s="249"/>
      <c r="AJ74" s="249"/>
    </row>
    <row r="75" spans="1:36" s="241" customFormat="1">
      <c r="A75" s="198">
        <f>IF(G75&lt;&gt;"",1+MAX($A$3:A74),"")</f>
        <v>44</v>
      </c>
      <c r="B75" s="242"/>
      <c r="C75" s="243"/>
      <c r="D75" s="214" t="s">
        <v>70</v>
      </c>
      <c r="E75" s="245">
        <v>20.69</v>
      </c>
      <c r="F75" s="215" t="s">
        <v>44</v>
      </c>
      <c r="G75" s="246">
        <v>0.05</v>
      </c>
      <c r="H75" s="247">
        <f t="shared" si="74"/>
        <v>21.724499999999999</v>
      </c>
      <c r="I75" s="205">
        <v>1.66</v>
      </c>
      <c r="J75" s="205">
        <f t="shared" si="75"/>
        <v>36.062669999999997</v>
      </c>
      <c r="K75" s="206">
        <v>7.6999999999999999E-2</v>
      </c>
      <c r="L75" s="207">
        <f t="shared" si="76"/>
        <v>1.6727865</v>
      </c>
      <c r="M75" s="208">
        <f>'LABOR SHEET'!C$5</f>
        <v>100</v>
      </c>
      <c r="N75" s="205">
        <f t="shared" si="77"/>
        <v>7.7</v>
      </c>
      <c r="O75" s="205">
        <f t="shared" si="78"/>
        <v>167.27865</v>
      </c>
      <c r="P75" s="205">
        <f t="shared" si="79"/>
        <v>9.36</v>
      </c>
      <c r="Q75" s="248">
        <f t="shared" si="80"/>
        <v>203.34131999999997</v>
      </c>
      <c r="R75" s="210"/>
      <c r="S75" s="249"/>
      <c r="T75" s="249"/>
      <c r="U75" s="249"/>
      <c r="V75" s="249"/>
      <c r="W75" s="249"/>
      <c r="X75" s="249"/>
      <c r="Y75" s="249"/>
      <c r="Z75" s="249"/>
      <c r="AA75" s="249"/>
      <c r="AB75" s="249"/>
      <c r="AC75" s="249"/>
      <c r="AD75" s="249"/>
      <c r="AE75" s="249"/>
      <c r="AF75" s="249"/>
      <c r="AG75" s="249"/>
      <c r="AH75" s="249"/>
      <c r="AI75" s="249"/>
      <c r="AJ75" s="249"/>
    </row>
    <row r="76" spans="1:36" s="241" customFormat="1">
      <c r="A76" s="212">
        <f>IF(G76&lt;&gt;"",1+MAX($A$3:A75),"")</f>
        <v>45</v>
      </c>
      <c r="B76" s="242"/>
      <c r="C76" s="243"/>
      <c r="D76" s="214" t="s">
        <v>71</v>
      </c>
      <c r="E76" s="245">
        <v>7.89</v>
      </c>
      <c r="F76" s="215" t="s">
        <v>44</v>
      </c>
      <c r="G76" s="246">
        <v>0.05</v>
      </c>
      <c r="H76" s="247">
        <f t="shared" si="74"/>
        <v>8.2844999999999995</v>
      </c>
      <c r="I76" s="205">
        <v>1.42</v>
      </c>
      <c r="J76" s="205">
        <f t="shared" si="75"/>
        <v>11.763989999999998</v>
      </c>
      <c r="K76" s="206">
        <v>6.5000000000000002E-2</v>
      </c>
      <c r="L76" s="207">
        <f t="shared" si="76"/>
        <v>0.53849250000000004</v>
      </c>
      <c r="M76" s="208">
        <f>'LABOR SHEET'!C$5</f>
        <v>100</v>
      </c>
      <c r="N76" s="205">
        <f t="shared" si="77"/>
        <v>6.5</v>
      </c>
      <c r="O76" s="205">
        <f t="shared" si="78"/>
        <v>53.849250000000005</v>
      </c>
      <c r="P76" s="205">
        <f t="shared" si="79"/>
        <v>7.92</v>
      </c>
      <c r="Q76" s="248">
        <f t="shared" si="80"/>
        <v>65.61323999999999</v>
      </c>
      <c r="R76" s="210"/>
      <c r="S76" s="249"/>
      <c r="T76" s="249"/>
      <c r="U76" s="249"/>
      <c r="V76" s="249"/>
      <c r="W76" s="249"/>
      <c r="X76" s="249"/>
      <c r="Y76" s="249"/>
      <c r="Z76" s="249"/>
      <c r="AA76" s="249"/>
      <c r="AB76" s="249"/>
      <c r="AC76" s="249"/>
      <c r="AD76" s="249"/>
      <c r="AE76" s="249"/>
      <c r="AF76" s="249"/>
      <c r="AG76" s="249"/>
      <c r="AH76" s="249"/>
      <c r="AI76" s="249"/>
      <c r="AJ76" s="249"/>
    </row>
    <row r="77" spans="1:36" s="241" customFormat="1">
      <c r="A77" s="198">
        <f>IF(G77&lt;&gt;"",1+MAX($A$3:A76),"")</f>
        <v>46</v>
      </c>
      <c r="B77" s="242"/>
      <c r="C77" s="243"/>
      <c r="D77" s="214" t="s">
        <v>72</v>
      </c>
      <c r="E77" s="245">
        <v>36.28</v>
      </c>
      <c r="F77" s="215" t="s">
        <v>44</v>
      </c>
      <c r="G77" s="246">
        <v>0.05</v>
      </c>
      <c r="H77" s="247">
        <f t="shared" si="74"/>
        <v>38.094000000000001</v>
      </c>
      <c r="I77" s="205">
        <v>1.66</v>
      </c>
      <c r="J77" s="205">
        <f t="shared" si="75"/>
        <v>63.236039999999996</v>
      </c>
      <c r="K77" s="206">
        <v>7.6999999999999999E-2</v>
      </c>
      <c r="L77" s="207">
        <f t="shared" si="76"/>
        <v>2.9332380000000002</v>
      </c>
      <c r="M77" s="208">
        <f>'LABOR SHEET'!C$5</f>
        <v>100</v>
      </c>
      <c r="N77" s="205">
        <f t="shared" si="77"/>
        <v>7.7</v>
      </c>
      <c r="O77" s="205">
        <f t="shared" si="78"/>
        <v>293.32380000000001</v>
      </c>
      <c r="P77" s="205">
        <f t="shared" si="79"/>
        <v>9.36</v>
      </c>
      <c r="Q77" s="248">
        <f t="shared" si="80"/>
        <v>356.55984000000001</v>
      </c>
      <c r="R77" s="210"/>
      <c r="S77" s="249"/>
      <c r="T77" s="249"/>
      <c r="U77" s="249"/>
      <c r="V77" s="249"/>
      <c r="W77" s="249"/>
      <c r="X77" s="249"/>
      <c r="Y77" s="249"/>
      <c r="Z77" s="249"/>
      <c r="AA77" s="249"/>
      <c r="AB77" s="249"/>
      <c r="AC77" s="249"/>
      <c r="AD77" s="249"/>
      <c r="AE77" s="249"/>
      <c r="AF77" s="249"/>
      <c r="AG77" s="249"/>
      <c r="AH77" s="249"/>
      <c r="AI77" s="249"/>
      <c r="AJ77" s="249"/>
    </row>
    <row r="78" spans="1:36" s="241" customFormat="1">
      <c r="A78" s="212">
        <f>IF(G78&lt;&gt;"",1+MAX($A$3:A77),"")</f>
        <v>47</v>
      </c>
      <c r="B78" s="242"/>
      <c r="C78" s="243"/>
      <c r="D78" s="214" t="s">
        <v>73</v>
      </c>
      <c r="E78" s="245">
        <v>20.78</v>
      </c>
      <c r="F78" s="215" t="s">
        <v>44</v>
      </c>
      <c r="G78" s="246">
        <v>0.05</v>
      </c>
      <c r="H78" s="247">
        <f t="shared" si="74"/>
        <v>21.818999999999999</v>
      </c>
      <c r="I78" s="205">
        <v>2.2200000000000002</v>
      </c>
      <c r="J78" s="205">
        <f t="shared" si="75"/>
        <v>48.438180000000003</v>
      </c>
      <c r="K78" s="206">
        <v>0.1</v>
      </c>
      <c r="L78" s="207">
        <f t="shared" si="76"/>
        <v>2.1819000000000002</v>
      </c>
      <c r="M78" s="208">
        <f>'LABOR SHEET'!C$5</f>
        <v>100</v>
      </c>
      <c r="N78" s="205">
        <f t="shared" si="77"/>
        <v>10</v>
      </c>
      <c r="O78" s="205">
        <f t="shared" si="78"/>
        <v>218.19000000000003</v>
      </c>
      <c r="P78" s="205">
        <f t="shared" si="79"/>
        <v>12.22</v>
      </c>
      <c r="Q78" s="248">
        <f t="shared" si="80"/>
        <v>266.62817999999999</v>
      </c>
      <c r="R78" s="210"/>
      <c r="S78" s="249"/>
      <c r="T78" s="249"/>
      <c r="U78" s="249"/>
      <c r="V78" s="249"/>
      <c r="W78" s="249"/>
      <c r="X78" s="249"/>
      <c r="Y78" s="249"/>
      <c r="Z78" s="249"/>
      <c r="AA78" s="249"/>
      <c r="AB78" s="249"/>
      <c r="AC78" s="249"/>
      <c r="AD78" s="249"/>
      <c r="AE78" s="249"/>
      <c r="AF78" s="249"/>
      <c r="AG78" s="249"/>
      <c r="AH78" s="249"/>
      <c r="AI78" s="249"/>
      <c r="AJ78" s="249"/>
    </row>
    <row r="79" spans="1:36" s="241" customFormat="1">
      <c r="A79" s="198">
        <f>IF(G79&lt;&gt;"",1+MAX($A$3:A78),"")</f>
        <v>48</v>
      </c>
      <c r="B79" s="242"/>
      <c r="C79" s="243"/>
      <c r="D79" s="214" t="s">
        <v>60</v>
      </c>
      <c r="E79" s="245">
        <v>16.190000000000001</v>
      </c>
      <c r="F79" s="215" t="s">
        <v>44</v>
      </c>
      <c r="G79" s="246">
        <v>0.05</v>
      </c>
      <c r="H79" s="247">
        <f t="shared" si="74"/>
        <v>16.999500000000001</v>
      </c>
      <c r="I79" s="205">
        <v>3.23</v>
      </c>
      <c r="J79" s="205">
        <f t="shared" ref="J79" si="81">I79*H79</f>
        <v>54.908385000000003</v>
      </c>
      <c r="K79" s="206">
        <v>0.122</v>
      </c>
      <c r="L79" s="207">
        <f t="shared" ref="L79" si="82">+K79*H79</f>
        <v>2.0739390000000002</v>
      </c>
      <c r="M79" s="208">
        <f>'LABOR SHEET'!C$5</f>
        <v>100</v>
      </c>
      <c r="N79" s="205">
        <f t="shared" ref="N79" si="83">K79*M79</f>
        <v>12.2</v>
      </c>
      <c r="O79" s="205">
        <f t="shared" ref="O79" si="84">M79*L79</f>
        <v>207.39390000000003</v>
      </c>
      <c r="P79" s="205">
        <f t="shared" ref="P79" si="85">I79+N79</f>
        <v>15.43</v>
      </c>
      <c r="Q79" s="248">
        <f t="shared" ref="Q79" si="86">P79*H79</f>
        <v>262.30228500000004</v>
      </c>
      <c r="R79" s="210"/>
      <c r="S79" s="249"/>
      <c r="T79" s="249"/>
      <c r="U79" s="249"/>
      <c r="V79" s="249"/>
      <c r="W79" s="249"/>
      <c r="X79" s="249"/>
      <c r="Y79" s="249"/>
      <c r="Z79" s="249"/>
      <c r="AA79" s="249"/>
      <c r="AB79" s="249"/>
      <c r="AC79" s="249"/>
      <c r="AD79" s="249"/>
      <c r="AE79" s="249"/>
      <c r="AF79" s="249"/>
      <c r="AG79" s="249"/>
      <c r="AH79" s="249"/>
      <c r="AI79" s="249"/>
      <c r="AJ79" s="249"/>
    </row>
    <row r="80" spans="1:36" s="241" customFormat="1">
      <c r="A80" s="212" t="str">
        <f>IF(G80&lt;&gt;"",1+MAX($A$3:A79),"")</f>
        <v/>
      </c>
      <c r="B80" s="242"/>
      <c r="C80" s="243"/>
      <c r="D80" s="214"/>
      <c r="E80" s="245"/>
      <c r="F80" s="215"/>
      <c r="G80" s="246"/>
      <c r="H80" s="247"/>
      <c r="I80" s="222"/>
      <c r="J80" s="205"/>
      <c r="K80" s="206"/>
      <c r="L80" s="207"/>
      <c r="M80" s="208"/>
      <c r="N80" s="205"/>
      <c r="O80" s="205"/>
      <c r="P80" s="205"/>
      <c r="Q80" s="248"/>
      <c r="R80" s="210"/>
      <c r="S80" s="249"/>
      <c r="T80" s="249"/>
      <c r="U80" s="249"/>
      <c r="V80" s="249"/>
      <c r="W80" s="249"/>
      <c r="X80" s="249"/>
      <c r="Y80" s="249"/>
      <c r="Z80" s="249"/>
      <c r="AA80" s="249"/>
      <c r="AB80" s="249"/>
      <c r="AC80" s="249"/>
      <c r="AD80" s="249"/>
      <c r="AE80" s="249"/>
      <c r="AF80" s="249"/>
      <c r="AG80" s="249"/>
      <c r="AH80" s="249"/>
      <c r="AI80" s="249"/>
      <c r="AJ80" s="249"/>
    </row>
    <row r="81" spans="1:36" s="241" customFormat="1">
      <c r="A81" s="198" t="str">
        <f>IF(G81&lt;&gt;"",1+MAX($A$3:A80),"")</f>
        <v/>
      </c>
      <c r="B81" s="242"/>
      <c r="C81" s="243"/>
      <c r="D81" s="244" t="s">
        <v>75</v>
      </c>
      <c r="E81" s="245"/>
      <c r="F81" s="215"/>
      <c r="G81" s="246"/>
      <c r="H81" s="247"/>
      <c r="I81" s="222"/>
      <c r="J81" s="205"/>
      <c r="K81" s="206"/>
      <c r="L81" s="207"/>
      <c r="M81" s="208"/>
      <c r="N81" s="205"/>
      <c r="O81" s="205"/>
      <c r="P81" s="205"/>
      <c r="Q81" s="248"/>
      <c r="R81" s="210"/>
      <c r="S81" s="249"/>
      <c r="T81" s="249"/>
      <c r="U81" s="249"/>
      <c r="V81" s="249"/>
      <c r="W81" s="249"/>
      <c r="X81" s="249"/>
      <c r="Y81" s="249"/>
      <c r="Z81" s="249"/>
      <c r="AA81" s="249"/>
      <c r="AB81" s="249"/>
      <c r="AC81" s="249"/>
      <c r="AD81" s="249"/>
      <c r="AE81" s="249"/>
      <c r="AF81" s="249"/>
      <c r="AG81" s="249"/>
      <c r="AH81" s="249"/>
      <c r="AI81" s="249"/>
      <c r="AJ81" s="249"/>
    </row>
    <row r="82" spans="1:36" s="241" customFormat="1" ht="31.2">
      <c r="A82" s="212" t="str">
        <f>IF(G82&lt;&gt;"",1+MAX($A$3:A81),"")</f>
        <v/>
      </c>
      <c r="B82" s="242"/>
      <c r="C82" s="243"/>
      <c r="D82" s="250" t="s">
        <v>76</v>
      </c>
      <c r="E82" s="245"/>
      <c r="F82" s="215"/>
      <c r="G82" s="246"/>
      <c r="H82" s="247"/>
      <c r="I82" s="222"/>
      <c r="J82" s="205"/>
      <c r="K82" s="206"/>
      <c r="L82" s="207"/>
      <c r="M82" s="208"/>
      <c r="N82" s="205"/>
      <c r="O82" s="205"/>
      <c r="P82" s="205"/>
      <c r="Q82" s="248"/>
      <c r="R82" s="210"/>
      <c r="S82" s="249"/>
      <c r="T82" s="249"/>
      <c r="U82" s="249"/>
      <c r="V82" s="249"/>
      <c r="W82" s="249"/>
      <c r="X82" s="249"/>
      <c r="Y82" s="249"/>
      <c r="Z82" s="249"/>
      <c r="AA82" s="249"/>
      <c r="AB82" s="249"/>
      <c r="AC82" s="249"/>
      <c r="AD82" s="249"/>
      <c r="AE82" s="249"/>
      <c r="AF82" s="249"/>
      <c r="AG82" s="249"/>
      <c r="AH82" s="249"/>
      <c r="AI82" s="249"/>
      <c r="AJ82" s="249"/>
    </row>
    <row r="83" spans="1:36" s="241" customFormat="1">
      <c r="A83" s="198">
        <f>IF(G83&lt;&gt;"",1+MAX($A$3:A82),"")</f>
        <v>49</v>
      </c>
      <c r="B83" s="242"/>
      <c r="C83" s="243"/>
      <c r="D83" s="214" t="s">
        <v>77</v>
      </c>
      <c r="E83" s="245">
        <v>14.31</v>
      </c>
      <c r="F83" s="215" t="s">
        <v>44</v>
      </c>
      <c r="G83" s="246">
        <v>0.05</v>
      </c>
      <c r="H83" s="247">
        <f>E83*(1+G83)</f>
        <v>15.025499999999999</v>
      </c>
      <c r="I83" s="205">
        <v>5.0199999999999996</v>
      </c>
      <c r="J83" s="205">
        <f t="shared" ref="J83:J85" si="87">I83*H83</f>
        <v>75.428009999999986</v>
      </c>
      <c r="K83" s="206">
        <v>0.18</v>
      </c>
      <c r="L83" s="207">
        <f t="shared" ref="L83:L85" si="88">+K83*H83</f>
        <v>2.7045899999999996</v>
      </c>
      <c r="M83" s="208">
        <f>'LABOR SHEET'!C$5</f>
        <v>100</v>
      </c>
      <c r="N83" s="205">
        <f t="shared" ref="N83:N85" si="89">K83*M83</f>
        <v>18</v>
      </c>
      <c r="O83" s="205">
        <f t="shared" ref="O83:O85" si="90">M83*L83</f>
        <v>270.45899999999995</v>
      </c>
      <c r="P83" s="205">
        <f t="shared" ref="P83:P85" si="91">I83+N83</f>
        <v>23.02</v>
      </c>
      <c r="Q83" s="248">
        <f t="shared" ref="Q83:Q85" si="92">P83*H83</f>
        <v>345.88700999999998</v>
      </c>
      <c r="R83" s="210"/>
      <c r="S83" s="249"/>
      <c r="T83" s="249"/>
      <c r="U83" s="249"/>
      <c r="V83" s="249"/>
      <c r="W83" s="249"/>
      <c r="X83" s="249"/>
      <c r="Y83" s="249"/>
      <c r="Z83" s="249"/>
      <c r="AA83" s="249"/>
      <c r="AB83" s="249"/>
      <c r="AC83" s="249"/>
      <c r="AD83" s="249"/>
      <c r="AE83" s="249"/>
      <c r="AF83" s="249"/>
      <c r="AG83" s="249"/>
      <c r="AH83" s="249"/>
      <c r="AI83" s="249"/>
      <c r="AJ83" s="249"/>
    </row>
    <row r="84" spans="1:36" s="241" customFormat="1">
      <c r="A84" s="212">
        <f>IF(G84&lt;&gt;"",1+MAX($A$3:A83),"")</f>
        <v>50</v>
      </c>
      <c r="B84" s="242"/>
      <c r="C84" s="243"/>
      <c r="D84" s="214" t="s">
        <v>78</v>
      </c>
      <c r="E84" s="245">
        <v>24.37</v>
      </c>
      <c r="F84" s="215" t="s">
        <v>44</v>
      </c>
      <c r="G84" s="246">
        <v>0.05</v>
      </c>
      <c r="H84" s="247">
        <f>E84*(1+G84)</f>
        <v>25.5885</v>
      </c>
      <c r="I84" s="205">
        <v>7.25</v>
      </c>
      <c r="J84" s="205">
        <f t="shared" si="87"/>
        <v>185.516625</v>
      </c>
      <c r="K84" s="206">
        <v>0.26200000000000001</v>
      </c>
      <c r="L84" s="207">
        <f t="shared" si="88"/>
        <v>6.7041870000000001</v>
      </c>
      <c r="M84" s="208">
        <f>'LABOR SHEET'!C$5</f>
        <v>100</v>
      </c>
      <c r="N84" s="205">
        <f t="shared" si="89"/>
        <v>26.200000000000003</v>
      </c>
      <c r="O84" s="205">
        <f t="shared" si="90"/>
        <v>670.41870000000006</v>
      </c>
      <c r="P84" s="205">
        <f t="shared" si="91"/>
        <v>33.450000000000003</v>
      </c>
      <c r="Q84" s="248">
        <f t="shared" si="92"/>
        <v>855.93532500000003</v>
      </c>
      <c r="R84" s="210"/>
      <c r="S84" s="249"/>
      <c r="T84" s="249"/>
      <c r="U84" s="249"/>
      <c r="V84" s="249"/>
      <c r="W84" s="249"/>
      <c r="X84" s="249"/>
      <c r="Y84" s="249"/>
      <c r="Z84" s="249"/>
      <c r="AA84" s="249"/>
      <c r="AB84" s="249"/>
      <c r="AC84" s="249"/>
      <c r="AD84" s="249"/>
      <c r="AE84" s="249"/>
      <c r="AF84" s="249"/>
      <c r="AG84" s="249"/>
      <c r="AH84" s="249"/>
      <c r="AI84" s="249"/>
      <c r="AJ84" s="249"/>
    </row>
    <row r="85" spans="1:36" s="241" customFormat="1">
      <c r="A85" s="198">
        <f>IF(G85&lt;&gt;"",1+MAX($A$3:A84),"")</f>
        <v>51</v>
      </c>
      <c r="B85" s="242"/>
      <c r="C85" s="243"/>
      <c r="D85" s="214" t="s">
        <v>79</v>
      </c>
      <c r="E85" s="245">
        <v>7.58</v>
      </c>
      <c r="F85" s="215" t="s">
        <v>44</v>
      </c>
      <c r="G85" s="246">
        <v>0.05</v>
      </c>
      <c r="H85" s="247">
        <f>E85*(1+G85)</f>
        <v>7.9589999999999996</v>
      </c>
      <c r="I85" s="205">
        <f>I84/2*3</f>
        <v>10.875</v>
      </c>
      <c r="J85" s="205">
        <f t="shared" si="87"/>
        <v>86.554124999999999</v>
      </c>
      <c r="K85" s="206">
        <f>K84/2*3</f>
        <v>0.39300000000000002</v>
      </c>
      <c r="L85" s="207">
        <f t="shared" si="88"/>
        <v>3.1278869999999999</v>
      </c>
      <c r="M85" s="208">
        <f>'LABOR SHEET'!C$5</f>
        <v>100</v>
      </c>
      <c r="N85" s="205">
        <f t="shared" si="89"/>
        <v>39.300000000000004</v>
      </c>
      <c r="O85" s="205">
        <f t="shared" si="90"/>
        <v>312.78870000000001</v>
      </c>
      <c r="P85" s="205">
        <f t="shared" si="91"/>
        <v>50.175000000000004</v>
      </c>
      <c r="Q85" s="248">
        <f t="shared" si="92"/>
        <v>399.342825</v>
      </c>
      <c r="R85" s="210"/>
      <c r="S85" s="249"/>
      <c r="T85" s="249"/>
      <c r="U85" s="249"/>
      <c r="V85" s="249"/>
      <c r="W85" s="249"/>
      <c r="X85" s="249"/>
      <c r="Y85" s="249"/>
      <c r="Z85" s="249"/>
      <c r="AA85" s="249"/>
      <c r="AB85" s="249"/>
      <c r="AC85" s="249"/>
      <c r="AD85" s="249"/>
      <c r="AE85" s="249"/>
      <c r="AF85" s="249"/>
      <c r="AG85" s="249"/>
      <c r="AH85" s="249"/>
      <c r="AI85" s="249"/>
      <c r="AJ85" s="249"/>
    </row>
    <row r="86" spans="1:36" s="241" customFormat="1">
      <c r="A86" s="212" t="str">
        <f>IF(G86&lt;&gt;"",1+MAX($A$3:A85),"")</f>
        <v/>
      </c>
      <c r="B86" s="242"/>
      <c r="C86" s="243"/>
      <c r="D86" s="214"/>
      <c r="E86" s="245"/>
      <c r="F86" s="215"/>
      <c r="G86" s="246"/>
      <c r="H86" s="247"/>
      <c r="I86" s="222"/>
      <c r="J86" s="205"/>
      <c r="K86" s="206"/>
      <c r="L86" s="207"/>
      <c r="M86" s="208"/>
      <c r="N86" s="205"/>
      <c r="O86" s="205"/>
      <c r="P86" s="205"/>
      <c r="Q86" s="248"/>
      <c r="R86" s="210"/>
      <c r="S86" s="249"/>
      <c r="T86" s="249"/>
      <c r="U86" s="249"/>
      <c r="V86" s="249"/>
      <c r="W86" s="249"/>
      <c r="X86" s="249"/>
      <c r="Y86" s="249"/>
      <c r="Z86" s="249"/>
      <c r="AA86" s="249"/>
      <c r="AB86" s="249"/>
      <c r="AC86" s="249"/>
      <c r="AD86" s="249"/>
      <c r="AE86" s="249"/>
      <c r="AF86" s="249"/>
      <c r="AG86" s="249"/>
      <c r="AH86" s="249"/>
      <c r="AI86" s="249"/>
      <c r="AJ86" s="249"/>
    </row>
    <row r="87" spans="1:36" s="241" customFormat="1">
      <c r="A87" s="198" t="str">
        <f>IF(G87&lt;&gt;"",1+MAX($A$3:A86),"")</f>
        <v/>
      </c>
      <c r="B87" s="242"/>
      <c r="C87" s="243"/>
      <c r="D87" s="244" t="s">
        <v>80</v>
      </c>
      <c r="E87" s="245"/>
      <c r="F87" s="215"/>
      <c r="G87" s="246"/>
      <c r="H87" s="247"/>
      <c r="I87" s="222"/>
      <c r="J87" s="205"/>
      <c r="K87" s="206"/>
      <c r="L87" s="207"/>
      <c r="M87" s="208"/>
      <c r="N87" s="205"/>
      <c r="O87" s="205"/>
      <c r="P87" s="205"/>
      <c r="Q87" s="248"/>
      <c r="R87" s="210"/>
      <c r="S87" s="249"/>
      <c r="T87" s="249"/>
      <c r="U87" s="249"/>
      <c r="V87" s="249"/>
      <c r="W87" s="249"/>
      <c r="X87" s="249"/>
      <c r="Y87" s="249"/>
      <c r="Z87" s="249"/>
      <c r="AA87" s="249"/>
      <c r="AB87" s="249"/>
      <c r="AC87" s="249"/>
      <c r="AD87" s="249"/>
      <c r="AE87" s="249"/>
      <c r="AF87" s="249"/>
      <c r="AG87" s="249"/>
      <c r="AH87" s="249"/>
      <c r="AI87" s="249"/>
      <c r="AJ87" s="249"/>
    </row>
    <row r="88" spans="1:36" s="241" customFormat="1" ht="31.2">
      <c r="A88" s="212" t="str">
        <f>IF(G88&lt;&gt;"",1+MAX($A$3:A87),"")</f>
        <v/>
      </c>
      <c r="B88" s="242"/>
      <c r="C88" s="243"/>
      <c r="D88" s="250" t="s">
        <v>81</v>
      </c>
      <c r="E88" s="245"/>
      <c r="F88" s="215"/>
      <c r="G88" s="246"/>
      <c r="H88" s="247"/>
      <c r="I88" s="222"/>
      <c r="J88" s="205"/>
      <c r="K88" s="206"/>
      <c r="L88" s="207"/>
      <c r="M88" s="208"/>
      <c r="N88" s="205"/>
      <c r="O88" s="205"/>
      <c r="P88" s="205"/>
      <c r="Q88" s="248"/>
      <c r="R88" s="210"/>
      <c r="S88" s="249"/>
      <c r="T88" s="249"/>
      <c r="U88" s="249"/>
      <c r="V88" s="249"/>
      <c r="W88" s="249"/>
      <c r="X88" s="249"/>
      <c r="Y88" s="249"/>
      <c r="Z88" s="249"/>
      <c r="AA88" s="249"/>
      <c r="AB88" s="249"/>
      <c r="AC88" s="249"/>
      <c r="AD88" s="249"/>
      <c r="AE88" s="249"/>
      <c r="AF88" s="249"/>
      <c r="AG88" s="249"/>
      <c r="AH88" s="249"/>
      <c r="AI88" s="249"/>
      <c r="AJ88" s="249"/>
    </row>
    <row r="89" spans="1:36" s="241" customFormat="1">
      <c r="A89" s="198">
        <f>IF(G89&lt;&gt;"",1+MAX($A$3:A88),"")</f>
        <v>52</v>
      </c>
      <c r="B89" s="242"/>
      <c r="C89" s="243"/>
      <c r="D89" s="214" t="s">
        <v>82</v>
      </c>
      <c r="E89" s="245">
        <v>3.75</v>
      </c>
      <c r="F89" s="215" t="s">
        <v>44</v>
      </c>
      <c r="G89" s="246">
        <v>0.05</v>
      </c>
      <c r="H89" s="247">
        <f t="shared" ref="H89:H94" si="93">E89*(1+G89)</f>
        <v>3.9375</v>
      </c>
      <c r="I89" s="205">
        <v>3.8</v>
      </c>
      <c r="J89" s="205">
        <f t="shared" ref="J89:J94" si="94">I89*H89</f>
        <v>14.962499999999999</v>
      </c>
      <c r="K89" s="206">
        <v>0.1</v>
      </c>
      <c r="L89" s="207">
        <f t="shared" ref="L89:L94" si="95">+K89*H89</f>
        <v>0.39375000000000004</v>
      </c>
      <c r="M89" s="208">
        <f>'LABOR SHEET'!C$5</f>
        <v>100</v>
      </c>
      <c r="N89" s="205">
        <f t="shared" ref="N89:N94" si="96">K89*M89</f>
        <v>10</v>
      </c>
      <c r="O89" s="205">
        <f t="shared" ref="O89:O94" si="97">M89*L89</f>
        <v>39.375000000000007</v>
      </c>
      <c r="P89" s="205">
        <f t="shared" ref="P89:P94" si="98">I89+N89</f>
        <v>13.8</v>
      </c>
      <c r="Q89" s="248">
        <f t="shared" ref="Q89:Q94" si="99">P89*H89</f>
        <v>54.337500000000006</v>
      </c>
      <c r="R89" s="210"/>
      <c r="S89" s="249"/>
      <c r="T89" s="249"/>
      <c r="U89" s="249"/>
      <c r="V89" s="249"/>
      <c r="W89" s="249"/>
      <c r="X89" s="249"/>
      <c r="Y89" s="249"/>
      <c r="Z89" s="249"/>
      <c r="AA89" s="249"/>
      <c r="AB89" s="249"/>
      <c r="AC89" s="249"/>
      <c r="AD89" s="249"/>
      <c r="AE89" s="249"/>
      <c r="AF89" s="249"/>
      <c r="AG89" s="249"/>
      <c r="AH89" s="249"/>
      <c r="AI89" s="249"/>
      <c r="AJ89" s="249"/>
    </row>
    <row r="90" spans="1:36" s="241" customFormat="1">
      <c r="A90" s="212">
        <f>IF(G90&lt;&gt;"",1+MAX($A$3:A89),"")</f>
        <v>53</v>
      </c>
      <c r="B90" s="242"/>
      <c r="C90" s="243"/>
      <c r="D90" s="214" t="s">
        <v>83</v>
      </c>
      <c r="E90" s="245">
        <v>73.95</v>
      </c>
      <c r="F90" s="215" t="s">
        <v>44</v>
      </c>
      <c r="G90" s="246">
        <v>0.05</v>
      </c>
      <c r="H90" s="247">
        <f t="shared" si="93"/>
        <v>77.647499999999994</v>
      </c>
      <c r="I90" s="205">
        <v>4.4000000000000004</v>
      </c>
      <c r="J90" s="205">
        <f t="shared" si="94"/>
        <v>341.649</v>
      </c>
      <c r="K90" s="206">
        <v>0.12</v>
      </c>
      <c r="L90" s="207">
        <f t="shared" si="95"/>
        <v>9.3176999999999985</v>
      </c>
      <c r="M90" s="208">
        <f>'LABOR SHEET'!C$5</f>
        <v>100</v>
      </c>
      <c r="N90" s="205">
        <f t="shared" si="96"/>
        <v>12</v>
      </c>
      <c r="O90" s="205">
        <f t="shared" si="97"/>
        <v>931.76999999999987</v>
      </c>
      <c r="P90" s="205">
        <f t="shared" si="98"/>
        <v>16.399999999999999</v>
      </c>
      <c r="Q90" s="248">
        <f t="shared" si="99"/>
        <v>1273.4189999999999</v>
      </c>
      <c r="R90" s="210"/>
      <c r="S90" s="249"/>
      <c r="T90" s="249"/>
      <c r="U90" s="249"/>
      <c r="V90" s="249"/>
      <c r="W90" s="249"/>
      <c r="X90" s="249"/>
      <c r="Y90" s="249"/>
      <c r="Z90" s="249"/>
      <c r="AA90" s="249"/>
      <c r="AB90" s="249"/>
      <c r="AC90" s="249"/>
      <c r="AD90" s="249"/>
      <c r="AE90" s="249"/>
      <c r="AF90" s="249"/>
      <c r="AG90" s="249"/>
      <c r="AH90" s="249"/>
      <c r="AI90" s="249"/>
      <c r="AJ90" s="249"/>
    </row>
    <row r="91" spans="1:36" s="241" customFormat="1">
      <c r="A91" s="198">
        <f>IF(G91&lt;&gt;"",1+MAX($A$3:A90),"")</f>
        <v>54</v>
      </c>
      <c r="B91" s="242"/>
      <c r="C91" s="243"/>
      <c r="D91" s="214" t="s">
        <v>77</v>
      </c>
      <c r="E91" s="245">
        <v>31.59</v>
      </c>
      <c r="F91" s="215" t="s">
        <v>44</v>
      </c>
      <c r="G91" s="246">
        <v>0.05</v>
      </c>
      <c r="H91" s="247">
        <f t="shared" si="93"/>
        <v>33.169499999999999</v>
      </c>
      <c r="I91" s="205">
        <v>5.0199999999999996</v>
      </c>
      <c r="J91" s="205">
        <f t="shared" si="94"/>
        <v>166.51088999999999</v>
      </c>
      <c r="K91" s="206">
        <v>0.18</v>
      </c>
      <c r="L91" s="207">
        <f t="shared" si="95"/>
        <v>5.97051</v>
      </c>
      <c r="M91" s="208">
        <f>'LABOR SHEET'!C$5</f>
        <v>100</v>
      </c>
      <c r="N91" s="205">
        <f t="shared" si="96"/>
        <v>18</v>
      </c>
      <c r="O91" s="205">
        <f t="shared" si="97"/>
        <v>597.05100000000004</v>
      </c>
      <c r="P91" s="205">
        <f t="shared" si="98"/>
        <v>23.02</v>
      </c>
      <c r="Q91" s="248">
        <f t="shared" si="99"/>
        <v>763.56188999999995</v>
      </c>
      <c r="R91" s="210"/>
      <c r="S91" s="249"/>
      <c r="T91" s="249"/>
      <c r="U91" s="249"/>
      <c r="V91" s="249"/>
      <c r="W91" s="249"/>
      <c r="X91" s="249"/>
      <c r="Y91" s="249"/>
      <c r="Z91" s="249"/>
      <c r="AA91" s="249"/>
      <c r="AB91" s="249"/>
      <c r="AC91" s="249"/>
      <c r="AD91" s="249"/>
      <c r="AE91" s="249"/>
      <c r="AF91" s="249"/>
      <c r="AG91" s="249"/>
      <c r="AH91" s="249"/>
      <c r="AI91" s="249"/>
      <c r="AJ91" s="249"/>
    </row>
    <row r="92" spans="1:36" s="241" customFormat="1">
      <c r="A92" s="212">
        <f>IF(G92&lt;&gt;"",1+MAX($A$3:A91),"")</f>
        <v>55</v>
      </c>
      <c r="B92" s="242"/>
      <c r="C92" s="243"/>
      <c r="D92" s="214" t="s">
        <v>84</v>
      </c>
      <c r="E92" s="245">
        <v>4.32</v>
      </c>
      <c r="F92" s="215" t="s">
        <v>44</v>
      </c>
      <c r="G92" s="246">
        <v>0.05</v>
      </c>
      <c r="H92" s="247">
        <f t="shared" si="93"/>
        <v>4.5359999999999996</v>
      </c>
      <c r="I92" s="205">
        <v>5.5</v>
      </c>
      <c r="J92" s="205">
        <f t="shared" si="94"/>
        <v>24.947999999999997</v>
      </c>
      <c r="K92" s="206">
        <v>0.2</v>
      </c>
      <c r="L92" s="207">
        <f t="shared" si="95"/>
        <v>0.90720000000000001</v>
      </c>
      <c r="M92" s="208">
        <f>'LABOR SHEET'!C$5</f>
        <v>100</v>
      </c>
      <c r="N92" s="205">
        <f t="shared" si="96"/>
        <v>20</v>
      </c>
      <c r="O92" s="205">
        <f t="shared" si="97"/>
        <v>90.72</v>
      </c>
      <c r="P92" s="205">
        <f t="shared" si="98"/>
        <v>25.5</v>
      </c>
      <c r="Q92" s="248">
        <f t="shared" si="99"/>
        <v>115.66799999999999</v>
      </c>
      <c r="R92" s="210"/>
      <c r="S92" s="249"/>
      <c r="T92" s="249"/>
      <c r="U92" s="249"/>
      <c r="V92" s="249"/>
      <c r="W92" s="249"/>
      <c r="X92" s="249"/>
      <c r="Y92" s="249"/>
      <c r="Z92" s="249"/>
      <c r="AA92" s="249"/>
      <c r="AB92" s="249"/>
      <c r="AC92" s="249"/>
      <c r="AD92" s="249"/>
      <c r="AE92" s="249"/>
      <c r="AF92" s="249"/>
      <c r="AG92" s="249"/>
      <c r="AH92" s="249"/>
      <c r="AI92" s="249"/>
      <c r="AJ92" s="249"/>
    </row>
    <row r="93" spans="1:36" s="241" customFormat="1">
      <c r="A93" s="198">
        <f>IF(G93&lt;&gt;"",1+MAX($A$3:A92),"")</f>
        <v>56</v>
      </c>
      <c r="B93" s="242"/>
      <c r="C93" s="243"/>
      <c r="D93" s="214" t="s">
        <v>85</v>
      </c>
      <c r="E93" s="245">
        <v>10.47</v>
      </c>
      <c r="F93" s="215" t="s">
        <v>44</v>
      </c>
      <c r="G93" s="246">
        <v>0.05</v>
      </c>
      <c r="H93" s="247">
        <f t="shared" si="93"/>
        <v>10.993499999999999</v>
      </c>
      <c r="I93" s="205">
        <v>6</v>
      </c>
      <c r="J93" s="205">
        <f t="shared" si="94"/>
        <v>65.960999999999999</v>
      </c>
      <c r="K93" s="206">
        <v>0.22</v>
      </c>
      <c r="L93" s="207">
        <f t="shared" si="95"/>
        <v>2.4185699999999999</v>
      </c>
      <c r="M93" s="208">
        <f>'LABOR SHEET'!C$5</f>
        <v>100</v>
      </c>
      <c r="N93" s="205">
        <f t="shared" si="96"/>
        <v>22</v>
      </c>
      <c r="O93" s="205">
        <f t="shared" si="97"/>
        <v>241.857</v>
      </c>
      <c r="P93" s="205">
        <f t="shared" si="98"/>
        <v>28</v>
      </c>
      <c r="Q93" s="248">
        <f t="shared" si="99"/>
        <v>307.81799999999998</v>
      </c>
      <c r="R93" s="210"/>
      <c r="S93" s="249"/>
      <c r="T93" s="249"/>
      <c r="U93" s="249"/>
      <c r="V93" s="249"/>
      <c r="W93" s="249"/>
      <c r="X93" s="249"/>
      <c r="Y93" s="249"/>
      <c r="Z93" s="249"/>
      <c r="AA93" s="249"/>
      <c r="AB93" s="249"/>
      <c r="AC93" s="249"/>
      <c r="AD93" s="249"/>
      <c r="AE93" s="249"/>
      <c r="AF93" s="249"/>
      <c r="AG93" s="249"/>
      <c r="AH93" s="249"/>
      <c r="AI93" s="249"/>
      <c r="AJ93" s="249"/>
    </row>
    <row r="94" spans="1:36" s="241" customFormat="1">
      <c r="A94" s="212">
        <f>IF(G94&lt;&gt;"",1+MAX($A$3:A93),"")</f>
        <v>57</v>
      </c>
      <c r="B94" s="242"/>
      <c r="C94" s="243"/>
      <c r="D94" s="214" t="s">
        <v>78</v>
      </c>
      <c r="E94" s="245">
        <v>65.19</v>
      </c>
      <c r="F94" s="215" t="s">
        <v>44</v>
      </c>
      <c r="G94" s="246">
        <v>0.05</v>
      </c>
      <c r="H94" s="247">
        <f t="shared" si="93"/>
        <v>68.4495</v>
      </c>
      <c r="I94" s="205">
        <v>7.25</v>
      </c>
      <c r="J94" s="205">
        <f t="shared" si="94"/>
        <v>496.25887499999999</v>
      </c>
      <c r="K94" s="206">
        <v>0.26200000000000001</v>
      </c>
      <c r="L94" s="207">
        <f t="shared" si="95"/>
        <v>17.933769000000002</v>
      </c>
      <c r="M94" s="208">
        <f>'LABOR SHEET'!C$5</f>
        <v>100</v>
      </c>
      <c r="N94" s="205">
        <f t="shared" si="96"/>
        <v>26.200000000000003</v>
      </c>
      <c r="O94" s="205">
        <f t="shared" si="97"/>
        <v>1793.3769000000002</v>
      </c>
      <c r="P94" s="205">
        <f t="shared" si="98"/>
        <v>33.450000000000003</v>
      </c>
      <c r="Q94" s="248">
        <f t="shared" si="99"/>
        <v>2289.6357750000002</v>
      </c>
      <c r="R94" s="210"/>
      <c r="S94" s="249"/>
      <c r="T94" s="249"/>
      <c r="U94" s="249"/>
      <c r="V94" s="249"/>
      <c r="W94" s="249"/>
      <c r="X94" s="249"/>
      <c r="Y94" s="249"/>
      <c r="Z94" s="249"/>
      <c r="AA94" s="249"/>
      <c r="AB94" s="249"/>
      <c r="AC94" s="249"/>
      <c r="AD94" s="249"/>
      <c r="AE94" s="249"/>
      <c r="AF94" s="249"/>
      <c r="AG94" s="249"/>
      <c r="AH94" s="249"/>
      <c r="AI94" s="249"/>
      <c r="AJ94" s="249"/>
    </row>
    <row r="95" spans="1:36" s="241" customFormat="1">
      <c r="A95" s="198" t="str">
        <f>IF(G95&lt;&gt;"",1+MAX($A$3:A94),"")</f>
        <v/>
      </c>
      <c r="B95" s="242"/>
      <c r="C95" s="243"/>
      <c r="D95" s="214"/>
      <c r="E95" s="245"/>
      <c r="F95" s="215"/>
      <c r="G95" s="246"/>
      <c r="H95" s="247"/>
      <c r="I95" s="222"/>
      <c r="J95" s="205"/>
      <c r="K95" s="206"/>
      <c r="L95" s="207"/>
      <c r="M95" s="208"/>
      <c r="N95" s="205"/>
      <c r="O95" s="205"/>
      <c r="P95" s="205"/>
      <c r="Q95" s="248"/>
      <c r="R95" s="210"/>
      <c r="S95" s="249"/>
      <c r="T95" s="249"/>
      <c r="U95" s="249"/>
      <c r="V95" s="249"/>
      <c r="W95" s="249"/>
      <c r="X95" s="249"/>
      <c r="Y95" s="249"/>
      <c r="Z95" s="249"/>
      <c r="AA95" s="249"/>
      <c r="AB95" s="249"/>
      <c r="AC95" s="249"/>
      <c r="AD95" s="249"/>
      <c r="AE95" s="249"/>
      <c r="AF95" s="249"/>
      <c r="AG95" s="249"/>
      <c r="AH95" s="249"/>
      <c r="AI95" s="249"/>
      <c r="AJ95" s="249"/>
    </row>
    <row r="96" spans="1:36" s="241" customFormat="1">
      <c r="A96" s="212" t="str">
        <f>IF(G96&lt;&gt;"",1+MAX($A$3:A95),"")</f>
        <v/>
      </c>
      <c r="B96" s="242"/>
      <c r="C96" s="245"/>
      <c r="D96" s="244" t="s">
        <v>86</v>
      </c>
      <c r="E96" s="215"/>
      <c r="F96" s="215"/>
      <c r="G96" s="215"/>
      <c r="H96" s="215"/>
      <c r="I96" s="222"/>
      <c r="J96" s="205"/>
      <c r="K96" s="206"/>
      <c r="L96" s="251"/>
      <c r="M96" s="252"/>
      <c r="N96" s="205"/>
      <c r="O96" s="205"/>
      <c r="P96" s="205"/>
      <c r="Q96" s="253"/>
      <c r="R96" s="254"/>
      <c r="S96" s="249"/>
      <c r="T96" s="249"/>
      <c r="U96" s="249"/>
      <c r="V96" s="249"/>
      <c r="W96" s="249"/>
      <c r="X96" s="249"/>
      <c r="Y96" s="249"/>
      <c r="Z96" s="249"/>
      <c r="AA96" s="249"/>
      <c r="AB96" s="249"/>
      <c r="AC96" s="249"/>
      <c r="AD96" s="249"/>
      <c r="AE96" s="249"/>
      <c r="AF96" s="249"/>
      <c r="AG96" s="249"/>
      <c r="AH96" s="249"/>
      <c r="AI96" s="249"/>
      <c r="AJ96" s="249"/>
    </row>
    <row r="97" spans="1:36" s="241" customFormat="1">
      <c r="A97" s="198">
        <f>IF(G97&lt;&gt;"",1+MAX($A$3:A96),"")</f>
        <v>58</v>
      </c>
      <c r="B97" s="242"/>
      <c r="C97" s="243"/>
      <c r="D97" s="214" t="s">
        <v>87</v>
      </c>
      <c r="E97" s="245">
        <v>2</v>
      </c>
      <c r="F97" s="215" t="s">
        <v>88</v>
      </c>
      <c r="G97" s="246">
        <v>0</v>
      </c>
      <c r="H97" s="247">
        <f t="shared" ref="H97:H103" si="100">E97*(1+G97)</f>
        <v>2</v>
      </c>
      <c r="I97" s="205">
        <v>104.93</v>
      </c>
      <c r="J97" s="205">
        <f t="shared" ref="J97:J103" si="101">I97*H97</f>
        <v>209.86</v>
      </c>
      <c r="K97" s="206">
        <v>1.05</v>
      </c>
      <c r="L97" s="207">
        <f t="shared" ref="L97:L103" si="102">+K97*H97</f>
        <v>2.1</v>
      </c>
      <c r="M97" s="208">
        <f>'LABOR SHEET'!C$5</f>
        <v>100</v>
      </c>
      <c r="N97" s="205">
        <f t="shared" ref="N97:N103" si="103">K97*M97</f>
        <v>105</v>
      </c>
      <c r="O97" s="205">
        <f t="shared" ref="O97:O103" si="104">M97*L97</f>
        <v>210</v>
      </c>
      <c r="P97" s="205">
        <f t="shared" ref="P97:P103" si="105">I97+N97</f>
        <v>209.93</v>
      </c>
      <c r="Q97" s="248">
        <f t="shared" ref="Q97:Q103" si="106">P97*H97</f>
        <v>419.86</v>
      </c>
      <c r="R97" s="210"/>
      <c r="S97" s="249"/>
      <c r="T97" s="249"/>
      <c r="U97" s="249"/>
      <c r="V97" s="249"/>
      <c r="W97" s="249"/>
      <c r="X97" s="249"/>
      <c r="Y97" s="249"/>
      <c r="Z97" s="249"/>
      <c r="AA97" s="249"/>
      <c r="AB97" s="249"/>
      <c r="AC97" s="249"/>
      <c r="AD97" s="249"/>
      <c r="AE97" s="249"/>
      <c r="AF97" s="249"/>
      <c r="AG97" s="249"/>
      <c r="AH97" s="249"/>
      <c r="AI97" s="249"/>
      <c r="AJ97" s="249"/>
    </row>
    <row r="98" spans="1:36" s="241" customFormat="1">
      <c r="A98" s="212">
        <f>IF(G98&lt;&gt;"",1+MAX($A$3:A97),"")</f>
        <v>59</v>
      </c>
      <c r="B98" s="242"/>
      <c r="C98" s="243"/>
      <c r="D98" s="214" t="s">
        <v>89</v>
      </c>
      <c r="E98" s="245">
        <v>5</v>
      </c>
      <c r="F98" s="215" t="s">
        <v>88</v>
      </c>
      <c r="G98" s="246">
        <v>0</v>
      </c>
      <c r="H98" s="247">
        <f t="shared" si="100"/>
        <v>5</v>
      </c>
      <c r="I98" s="205">
        <v>22</v>
      </c>
      <c r="J98" s="205">
        <f t="shared" si="101"/>
        <v>110</v>
      </c>
      <c r="K98" s="206">
        <v>0.2</v>
      </c>
      <c r="L98" s="207">
        <f t="shared" si="102"/>
        <v>1</v>
      </c>
      <c r="M98" s="208">
        <f>'LABOR SHEET'!C$5</f>
        <v>100</v>
      </c>
      <c r="N98" s="205">
        <f t="shared" si="103"/>
        <v>20</v>
      </c>
      <c r="O98" s="205">
        <f t="shared" si="104"/>
        <v>100</v>
      </c>
      <c r="P98" s="205">
        <f t="shared" si="105"/>
        <v>42</v>
      </c>
      <c r="Q98" s="248">
        <f t="shared" si="106"/>
        <v>210</v>
      </c>
      <c r="R98" s="210"/>
      <c r="S98" s="249"/>
      <c r="T98" s="249"/>
      <c r="U98" s="249"/>
      <c r="V98" s="249"/>
      <c r="W98" s="249"/>
      <c r="X98" s="249"/>
      <c r="Y98" s="249"/>
      <c r="Z98" s="249"/>
      <c r="AA98" s="249"/>
      <c r="AB98" s="249"/>
      <c r="AC98" s="249"/>
      <c r="AD98" s="249"/>
      <c r="AE98" s="249"/>
      <c r="AF98" s="249"/>
      <c r="AG98" s="249"/>
      <c r="AH98" s="249"/>
      <c r="AI98" s="249"/>
      <c r="AJ98" s="249"/>
    </row>
    <row r="99" spans="1:36" s="241" customFormat="1">
      <c r="A99" s="198">
        <f>IF(G99&lt;&gt;"",1+MAX($A$3:A98),"")</f>
        <v>60</v>
      </c>
      <c r="B99" s="242"/>
      <c r="C99" s="243"/>
      <c r="D99" s="214" t="s">
        <v>90</v>
      </c>
      <c r="E99" s="245">
        <v>6</v>
      </c>
      <c r="F99" s="215" t="s">
        <v>88</v>
      </c>
      <c r="G99" s="246">
        <v>0</v>
      </c>
      <c r="H99" s="247">
        <f t="shared" si="100"/>
        <v>6</v>
      </c>
      <c r="I99" s="205">
        <v>10</v>
      </c>
      <c r="J99" s="205">
        <f t="shared" si="101"/>
        <v>60</v>
      </c>
      <c r="K99" s="206">
        <v>0.2</v>
      </c>
      <c r="L99" s="207">
        <f t="shared" si="102"/>
        <v>1.2000000000000002</v>
      </c>
      <c r="M99" s="208">
        <f>'LABOR SHEET'!C$5</f>
        <v>100</v>
      </c>
      <c r="N99" s="205">
        <f t="shared" si="103"/>
        <v>20</v>
      </c>
      <c r="O99" s="205">
        <f t="shared" si="104"/>
        <v>120.00000000000001</v>
      </c>
      <c r="P99" s="205">
        <f t="shared" si="105"/>
        <v>30</v>
      </c>
      <c r="Q99" s="248">
        <f t="shared" si="106"/>
        <v>180</v>
      </c>
      <c r="R99" s="210"/>
      <c r="S99" s="249"/>
      <c r="T99" s="249"/>
      <c r="U99" s="249"/>
      <c r="V99" s="249"/>
      <c r="W99" s="249"/>
      <c r="X99" s="249"/>
      <c r="Y99" s="249"/>
      <c r="Z99" s="249"/>
      <c r="AA99" s="249"/>
      <c r="AB99" s="249"/>
      <c r="AC99" s="249"/>
      <c r="AD99" s="249"/>
      <c r="AE99" s="249"/>
      <c r="AF99" s="249"/>
      <c r="AG99" s="249"/>
      <c r="AH99" s="249"/>
      <c r="AI99" s="249"/>
      <c r="AJ99" s="249"/>
    </row>
    <row r="100" spans="1:36" s="241" customFormat="1">
      <c r="A100" s="212">
        <f>IF(G100&lt;&gt;"",1+MAX($A$3:A99),"")</f>
        <v>61</v>
      </c>
      <c r="B100" s="242"/>
      <c r="C100" s="243"/>
      <c r="D100" s="214" t="s">
        <v>91</v>
      </c>
      <c r="E100" s="245">
        <v>5</v>
      </c>
      <c r="F100" s="215" t="s">
        <v>88</v>
      </c>
      <c r="G100" s="246">
        <v>0</v>
      </c>
      <c r="H100" s="247">
        <f t="shared" si="100"/>
        <v>5</v>
      </c>
      <c r="I100" s="205">
        <v>102</v>
      </c>
      <c r="J100" s="205">
        <f t="shared" si="101"/>
        <v>510</v>
      </c>
      <c r="K100" s="206">
        <v>1.05</v>
      </c>
      <c r="L100" s="207">
        <f t="shared" si="102"/>
        <v>5.25</v>
      </c>
      <c r="M100" s="208">
        <f>'LABOR SHEET'!C$5</f>
        <v>100</v>
      </c>
      <c r="N100" s="205">
        <f t="shared" si="103"/>
        <v>105</v>
      </c>
      <c r="O100" s="205">
        <f t="shared" si="104"/>
        <v>525</v>
      </c>
      <c r="P100" s="205">
        <f t="shared" si="105"/>
        <v>207</v>
      </c>
      <c r="Q100" s="248">
        <f t="shared" si="106"/>
        <v>1035</v>
      </c>
      <c r="R100" s="210"/>
      <c r="S100" s="249"/>
      <c r="T100" s="249"/>
      <c r="U100" s="249"/>
      <c r="V100" s="249"/>
      <c r="W100" s="249"/>
      <c r="X100" s="249"/>
      <c r="Y100" s="249"/>
      <c r="Z100" s="249"/>
      <c r="AA100" s="249"/>
      <c r="AB100" s="249"/>
      <c r="AC100" s="249"/>
      <c r="AD100" s="249"/>
      <c r="AE100" s="249"/>
      <c r="AF100" s="249"/>
      <c r="AG100" s="249"/>
      <c r="AH100" s="249"/>
      <c r="AI100" s="249"/>
      <c r="AJ100" s="249"/>
    </row>
    <row r="101" spans="1:36" s="241" customFormat="1">
      <c r="A101" s="198">
        <f>IF(G101&lt;&gt;"",1+MAX($A$3:A100),"")</f>
        <v>62</v>
      </c>
      <c r="B101" s="242"/>
      <c r="C101" s="243"/>
      <c r="D101" s="214" t="s">
        <v>92</v>
      </c>
      <c r="E101" s="245">
        <v>1</v>
      </c>
      <c r="F101" s="215" t="s">
        <v>88</v>
      </c>
      <c r="G101" s="246">
        <v>0</v>
      </c>
      <c r="H101" s="247">
        <f t="shared" si="100"/>
        <v>1</v>
      </c>
      <c r="I101" s="205">
        <v>135</v>
      </c>
      <c r="J101" s="205">
        <f t="shared" si="101"/>
        <v>135</v>
      </c>
      <c r="K101" s="206">
        <v>1</v>
      </c>
      <c r="L101" s="207">
        <f t="shared" si="102"/>
        <v>1</v>
      </c>
      <c r="M101" s="208">
        <f>'LABOR SHEET'!C$5</f>
        <v>100</v>
      </c>
      <c r="N101" s="205">
        <f t="shared" si="103"/>
        <v>100</v>
      </c>
      <c r="O101" s="205">
        <f t="shared" si="104"/>
        <v>100</v>
      </c>
      <c r="P101" s="205">
        <f t="shared" si="105"/>
        <v>235</v>
      </c>
      <c r="Q101" s="248">
        <f t="shared" si="106"/>
        <v>235</v>
      </c>
      <c r="R101" s="210"/>
      <c r="S101" s="249"/>
      <c r="T101" s="249"/>
      <c r="U101" s="249"/>
      <c r="V101" s="249"/>
      <c r="W101" s="249"/>
      <c r="X101" s="249"/>
      <c r="Y101" s="249"/>
      <c r="Z101" s="249"/>
      <c r="AA101" s="249"/>
      <c r="AB101" s="249"/>
      <c r="AC101" s="249"/>
      <c r="AD101" s="249"/>
      <c r="AE101" s="249"/>
      <c r="AF101" s="249"/>
      <c r="AG101" s="249"/>
      <c r="AH101" s="249"/>
      <c r="AI101" s="249"/>
      <c r="AJ101" s="249"/>
    </row>
    <row r="102" spans="1:36" s="241" customFormat="1">
      <c r="A102" s="212">
        <f>IF(G102&lt;&gt;"",1+MAX($A$3:A101),"")</f>
        <v>63</v>
      </c>
      <c r="B102" s="242"/>
      <c r="C102" s="243"/>
      <c r="D102" s="214" t="s">
        <v>93</v>
      </c>
      <c r="E102" s="245">
        <v>1</v>
      </c>
      <c r="F102" s="215" t="s">
        <v>88</v>
      </c>
      <c r="G102" s="246">
        <v>0</v>
      </c>
      <c r="H102" s="247">
        <f t="shared" si="100"/>
        <v>1</v>
      </c>
      <c r="I102" s="205">
        <v>399</v>
      </c>
      <c r="J102" s="205">
        <f t="shared" si="101"/>
        <v>399</v>
      </c>
      <c r="K102" s="206">
        <v>1.4</v>
      </c>
      <c r="L102" s="207">
        <f t="shared" si="102"/>
        <v>1.4</v>
      </c>
      <c r="M102" s="208">
        <f>'LABOR SHEET'!C$5</f>
        <v>100</v>
      </c>
      <c r="N102" s="205">
        <f t="shared" si="103"/>
        <v>140</v>
      </c>
      <c r="O102" s="205">
        <f t="shared" si="104"/>
        <v>140</v>
      </c>
      <c r="P102" s="205">
        <f t="shared" si="105"/>
        <v>539</v>
      </c>
      <c r="Q102" s="248">
        <f t="shared" si="106"/>
        <v>539</v>
      </c>
      <c r="R102" s="210"/>
      <c r="S102" s="249"/>
      <c r="T102" s="249"/>
      <c r="U102" s="249"/>
      <c r="V102" s="249"/>
      <c r="W102" s="249"/>
      <c r="X102" s="249"/>
      <c r="Y102" s="249"/>
      <c r="Z102" s="249"/>
      <c r="AA102" s="249"/>
      <c r="AB102" s="249"/>
      <c r="AC102" s="249"/>
      <c r="AD102" s="249"/>
      <c r="AE102" s="249"/>
      <c r="AF102" s="249"/>
      <c r="AG102" s="249"/>
      <c r="AH102" s="249"/>
      <c r="AI102" s="249"/>
      <c r="AJ102" s="249"/>
    </row>
    <row r="103" spans="1:36" s="241" customFormat="1">
      <c r="A103" s="198">
        <f>IF(G103&lt;&gt;"",1+MAX($A$3:A102),"")</f>
        <v>64</v>
      </c>
      <c r="B103" s="242"/>
      <c r="C103" s="243"/>
      <c r="D103" s="214" t="s">
        <v>94</v>
      </c>
      <c r="E103" s="245">
        <v>1</v>
      </c>
      <c r="F103" s="215" t="s">
        <v>88</v>
      </c>
      <c r="G103" s="246">
        <v>0</v>
      </c>
      <c r="H103" s="247">
        <f t="shared" si="100"/>
        <v>1</v>
      </c>
      <c r="I103" s="205">
        <v>341.77</v>
      </c>
      <c r="J103" s="205">
        <f t="shared" si="101"/>
        <v>341.77</v>
      </c>
      <c r="K103" s="206">
        <v>1.2</v>
      </c>
      <c r="L103" s="207">
        <f t="shared" si="102"/>
        <v>1.2</v>
      </c>
      <c r="M103" s="208">
        <f>'LABOR SHEET'!C$5</f>
        <v>100</v>
      </c>
      <c r="N103" s="205">
        <f t="shared" si="103"/>
        <v>120</v>
      </c>
      <c r="O103" s="205">
        <f t="shared" si="104"/>
        <v>120</v>
      </c>
      <c r="P103" s="205">
        <f t="shared" si="105"/>
        <v>461.77</v>
      </c>
      <c r="Q103" s="248">
        <f t="shared" si="106"/>
        <v>461.77</v>
      </c>
      <c r="R103" s="210"/>
      <c r="S103" s="249"/>
      <c r="T103" s="249"/>
      <c r="U103" s="249"/>
      <c r="V103" s="249"/>
      <c r="W103" s="249"/>
      <c r="X103" s="249"/>
      <c r="Y103" s="249"/>
      <c r="Z103" s="249"/>
      <c r="AA103" s="249"/>
      <c r="AB103" s="249"/>
      <c r="AC103" s="249"/>
      <c r="AD103" s="249"/>
      <c r="AE103" s="249"/>
      <c r="AF103" s="249"/>
      <c r="AG103" s="249"/>
      <c r="AH103" s="249"/>
      <c r="AI103" s="249"/>
      <c r="AJ103" s="249"/>
    </row>
    <row r="104" spans="1:36" s="241" customFormat="1">
      <c r="A104" s="212" t="str">
        <f>IF(G104&lt;&gt;"",1+MAX($A$3:A103),"")</f>
        <v/>
      </c>
      <c r="B104" s="242"/>
      <c r="C104" s="243"/>
      <c r="D104" s="214"/>
      <c r="E104" s="245"/>
      <c r="F104" s="215"/>
      <c r="G104" s="246"/>
      <c r="H104" s="247"/>
      <c r="I104" s="222"/>
      <c r="J104" s="205"/>
      <c r="K104" s="206"/>
      <c r="L104" s="207"/>
      <c r="M104" s="208"/>
      <c r="N104" s="205"/>
      <c r="O104" s="205"/>
      <c r="P104" s="205"/>
      <c r="Q104" s="248"/>
      <c r="R104" s="210"/>
      <c r="S104" s="249"/>
      <c r="T104" s="249"/>
      <c r="U104" s="249"/>
      <c r="V104" s="249"/>
      <c r="W104" s="249"/>
      <c r="X104" s="249"/>
      <c r="Y104" s="249"/>
      <c r="Z104" s="249"/>
      <c r="AA104" s="249"/>
      <c r="AB104" s="249"/>
      <c r="AC104" s="249"/>
      <c r="AD104" s="249"/>
      <c r="AE104" s="249"/>
      <c r="AF104" s="249"/>
      <c r="AG104" s="249"/>
      <c r="AH104" s="249"/>
      <c r="AI104" s="249"/>
      <c r="AJ104" s="249"/>
    </row>
    <row r="105" spans="1:36" s="241" customFormat="1">
      <c r="A105" s="198" t="str">
        <f>IF(G105&lt;&gt;"",1+MAX($A$3:A104),"")</f>
        <v/>
      </c>
      <c r="B105" s="242"/>
      <c r="C105" s="245"/>
      <c r="D105" s="244" t="s">
        <v>95</v>
      </c>
      <c r="E105" s="215"/>
      <c r="F105" s="215"/>
      <c r="G105" s="215"/>
      <c r="H105" s="215"/>
      <c r="I105" s="222"/>
      <c r="J105" s="205"/>
      <c r="K105" s="206"/>
      <c r="L105" s="251"/>
      <c r="M105" s="252"/>
      <c r="N105" s="205"/>
      <c r="O105" s="205"/>
      <c r="P105" s="205"/>
      <c r="Q105" s="253"/>
      <c r="R105" s="254"/>
      <c r="S105" s="249"/>
      <c r="T105" s="249"/>
      <c r="U105" s="249"/>
      <c r="V105" s="249"/>
      <c r="W105" s="249"/>
      <c r="X105" s="249"/>
      <c r="Y105" s="249"/>
      <c r="Z105" s="249"/>
      <c r="AA105" s="249"/>
      <c r="AB105" s="249"/>
      <c r="AC105" s="249"/>
      <c r="AD105" s="249"/>
      <c r="AE105" s="249"/>
      <c r="AF105" s="249"/>
      <c r="AG105" s="249"/>
      <c r="AH105" s="249"/>
      <c r="AI105" s="249"/>
      <c r="AJ105" s="249"/>
    </row>
    <row r="106" spans="1:36" s="241" customFormat="1">
      <c r="A106" s="212">
        <f>IF(G106&lt;&gt;"",1+MAX($A$3:A105),"")</f>
        <v>65</v>
      </c>
      <c r="B106" s="242"/>
      <c r="C106" s="243"/>
      <c r="D106" s="214" t="s">
        <v>96</v>
      </c>
      <c r="E106" s="245">
        <v>2</v>
      </c>
      <c r="F106" s="215" t="s">
        <v>88</v>
      </c>
      <c r="G106" s="246">
        <v>0</v>
      </c>
      <c r="H106" s="247">
        <f t="shared" ref="H106:H110" si="107">E106*(1+G106)</f>
        <v>2</v>
      </c>
      <c r="I106" s="205">
        <v>210</v>
      </c>
      <c r="J106" s="205">
        <f t="shared" ref="J106:J117" si="108">I106*H106</f>
        <v>420</v>
      </c>
      <c r="K106" s="206">
        <v>1.1000000000000001</v>
      </c>
      <c r="L106" s="207">
        <f t="shared" ref="L106:L117" si="109">+K106*H106</f>
        <v>2.2000000000000002</v>
      </c>
      <c r="M106" s="208">
        <f>'LABOR SHEET'!C$5</f>
        <v>100</v>
      </c>
      <c r="N106" s="205">
        <f t="shared" ref="N106:N117" si="110">K106*M106</f>
        <v>110.00000000000001</v>
      </c>
      <c r="O106" s="205">
        <f t="shared" ref="O106:O117" si="111">M106*L106</f>
        <v>220.00000000000003</v>
      </c>
      <c r="P106" s="205">
        <f t="shared" ref="P106:P117" si="112">I106+N106</f>
        <v>320</v>
      </c>
      <c r="Q106" s="248">
        <f t="shared" ref="Q106:Q117" si="113">P106*H106</f>
        <v>640</v>
      </c>
      <c r="R106" s="210"/>
      <c r="S106" s="249"/>
      <c r="T106" s="249"/>
      <c r="U106" s="249"/>
      <c r="V106" s="249"/>
      <c r="W106" s="249"/>
      <c r="X106" s="249"/>
      <c r="Y106" s="249"/>
      <c r="Z106" s="249"/>
      <c r="AA106" s="249"/>
      <c r="AB106" s="249"/>
      <c r="AC106" s="249"/>
      <c r="AD106" s="249"/>
      <c r="AE106" s="249"/>
      <c r="AF106" s="249"/>
      <c r="AG106" s="249"/>
      <c r="AH106" s="249"/>
      <c r="AI106" s="249"/>
      <c r="AJ106" s="249"/>
    </row>
    <row r="107" spans="1:36" s="241" customFormat="1">
      <c r="A107" s="198">
        <f>IF(G107&lt;&gt;"",1+MAX($A$3:A106),"")</f>
        <v>66</v>
      </c>
      <c r="B107" s="242"/>
      <c r="C107" s="243"/>
      <c r="D107" s="214" t="s">
        <v>219</v>
      </c>
      <c r="E107" s="245">
        <v>1</v>
      </c>
      <c r="F107" s="215" t="s">
        <v>88</v>
      </c>
      <c r="G107" s="246">
        <v>0</v>
      </c>
      <c r="H107" s="247">
        <f t="shared" si="107"/>
        <v>1</v>
      </c>
      <c r="I107" s="205">
        <v>1089</v>
      </c>
      <c r="J107" s="205">
        <f t="shared" si="108"/>
        <v>1089</v>
      </c>
      <c r="K107" s="206">
        <v>4</v>
      </c>
      <c r="L107" s="207">
        <f t="shared" si="109"/>
        <v>4</v>
      </c>
      <c r="M107" s="208">
        <f>'LABOR SHEET'!C$5</f>
        <v>100</v>
      </c>
      <c r="N107" s="205">
        <f t="shared" si="110"/>
        <v>400</v>
      </c>
      <c r="O107" s="205">
        <f t="shared" si="111"/>
        <v>400</v>
      </c>
      <c r="P107" s="205">
        <f t="shared" si="112"/>
        <v>1489</v>
      </c>
      <c r="Q107" s="248">
        <f t="shared" si="113"/>
        <v>1489</v>
      </c>
      <c r="R107" s="210"/>
      <c r="S107" s="249"/>
      <c r="T107" s="249"/>
      <c r="U107" s="249"/>
      <c r="V107" s="249"/>
      <c r="W107" s="249"/>
      <c r="X107" s="249"/>
      <c r="Y107" s="249"/>
      <c r="Z107" s="249"/>
      <c r="AA107" s="249"/>
      <c r="AB107" s="249"/>
      <c r="AC107" s="249"/>
      <c r="AD107" s="249"/>
      <c r="AE107" s="249"/>
      <c r="AF107" s="249"/>
      <c r="AG107" s="249"/>
      <c r="AH107" s="249"/>
      <c r="AI107" s="249"/>
      <c r="AJ107" s="249"/>
    </row>
    <row r="108" spans="1:36" s="241" customFormat="1">
      <c r="A108" s="212">
        <f>IF(G108&lt;&gt;"",1+MAX($A$3:A107),"")</f>
        <v>67</v>
      </c>
      <c r="B108" s="242"/>
      <c r="C108" s="243"/>
      <c r="D108" s="214" t="s">
        <v>97</v>
      </c>
      <c r="E108" s="245">
        <v>1</v>
      </c>
      <c r="F108" s="215" t="s">
        <v>88</v>
      </c>
      <c r="G108" s="246">
        <v>0</v>
      </c>
      <c r="H108" s="247">
        <f t="shared" si="107"/>
        <v>1</v>
      </c>
      <c r="I108" s="205">
        <v>129.9</v>
      </c>
      <c r="J108" s="205">
        <f t="shared" si="108"/>
        <v>129.9</v>
      </c>
      <c r="K108" s="206">
        <v>1.05</v>
      </c>
      <c r="L108" s="207">
        <f t="shared" si="109"/>
        <v>1.05</v>
      </c>
      <c r="M108" s="208">
        <f>'LABOR SHEET'!C$5</f>
        <v>100</v>
      </c>
      <c r="N108" s="205">
        <f t="shared" si="110"/>
        <v>105</v>
      </c>
      <c r="O108" s="205">
        <f t="shared" si="111"/>
        <v>105</v>
      </c>
      <c r="P108" s="205">
        <f t="shared" si="112"/>
        <v>234.9</v>
      </c>
      <c r="Q108" s="248">
        <f t="shared" si="113"/>
        <v>234.9</v>
      </c>
      <c r="R108" s="210"/>
      <c r="S108" s="249"/>
      <c r="T108" s="249"/>
      <c r="U108" s="249"/>
      <c r="V108" s="249"/>
      <c r="W108" s="249"/>
      <c r="X108" s="249"/>
      <c r="Y108" s="249"/>
      <c r="Z108" s="249"/>
      <c r="AA108" s="249"/>
      <c r="AB108" s="249"/>
      <c r="AC108" s="249"/>
      <c r="AD108" s="249"/>
      <c r="AE108" s="249"/>
      <c r="AF108" s="249"/>
      <c r="AG108" s="249"/>
      <c r="AH108" s="249"/>
      <c r="AI108" s="249"/>
      <c r="AJ108" s="249"/>
    </row>
    <row r="109" spans="1:36" s="241" customFormat="1">
      <c r="A109" s="198">
        <f>IF(G109&lt;&gt;"",1+MAX($A$3:A108),"")</f>
        <v>68</v>
      </c>
      <c r="B109" s="242"/>
      <c r="C109" s="243"/>
      <c r="D109" s="214" t="s">
        <v>98</v>
      </c>
      <c r="E109" s="245">
        <v>9</v>
      </c>
      <c r="F109" s="215" t="s">
        <v>88</v>
      </c>
      <c r="G109" s="246">
        <v>0</v>
      </c>
      <c r="H109" s="247">
        <f t="shared" si="107"/>
        <v>9</v>
      </c>
      <c r="I109" s="205">
        <v>22</v>
      </c>
      <c r="J109" s="205">
        <f t="shared" si="108"/>
        <v>198</v>
      </c>
      <c r="K109" s="206">
        <v>0.25</v>
      </c>
      <c r="L109" s="207">
        <f t="shared" si="109"/>
        <v>2.25</v>
      </c>
      <c r="M109" s="208">
        <f>'LABOR SHEET'!C$5</f>
        <v>100</v>
      </c>
      <c r="N109" s="205">
        <f t="shared" si="110"/>
        <v>25</v>
      </c>
      <c r="O109" s="205">
        <f t="shared" si="111"/>
        <v>225</v>
      </c>
      <c r="P109" s="205">
        <f t="shared" si="112"/>
        <v>47</v>
      </c>
      <c r="Q109" s="248">
        <f t="shared" si="113"/>
        <v>423</v>
      </c>
      <c r="R109" s="210"/>
      <c r="S109" s="249"/>
      <c r="T109" s="249"/>
      <c r="U109" s="249"/>
      <c r="V109" s="249"/>
      <c r="W109" s="249"/>
      <c r="X109" s="249"/>
      <c r="Y109" s="249"/>
      <c r="Z109" s="249"/>
      <c r="AA109" s="249"/>
      <c r="AB109" s="249"/>
      <c r="AC109" s="249"/>
      <c r="AD109" s="249"/>
      <c r="AE109" s="249"/>
      <c r="AF109" s="249"/>
      <c r="AG109" s="249"/>
      <c r="AH109" s="249"/>
      <c r="AI109" s="249"/>
      <c r="AJ109" s="249"/>
    </row>
    <row r="110" spans="1:36" s="241" customFormat="1">
      <c r="A110" s="212">
        <f>IF(G110&lt;&gt;"",1+MAX($A$3:A109),"")</f>
        <v>69</v>
      </c>
      <c r="B110" s="242"/>
      <c r="C110" s="243"/>
      <c r="D110" s="214" t="s">
        <v>99</v>
      </c>
      <c r="E110" s="245">
        <v>16</v>
      </c>
      <c r="F110" s="215" t="s">
        <v>88</v>
      </c>
      <c r="G110" s="246">
        <v>0</v>
      </c>
      <c r="H110" s="247">
        <f t="shared" si="107"/>
        <v>16</v>
      </c>
      <c r="I110" s="205">
        <v>57.99</v>
      </c>
      <c r="J110" s="205">
        <f t="shared" si="108"/>
        <v>927.84</v>
      </c>
      <c r="K110" s="206">
        <v>0.6</v>
      </c>
      <c r="L110" s="207">
        <f t="shared" si="109"/>
        <v>9.6</v>
      </c>
      <c r="M110" s="208">
        <f>'LABOR SHEET'!C$5</f>
        <v>100</v>
      </c>
      <c r="N110" s="205">
        <f t="shared" si="110"/>
        <v>60</v>
      </c>
      <c r="O110" s="205">
        <f t="shared" si="111"/>
        <v>960</v>
      </c>
      <c r="P110" s="205">
        <f t="shared" si="112"/>
        <v>117.99000000000001</v>
      </c>
      <c r="Q110" s="248">
        <f t="shared" si="113"/>
        <v>1887.8400000000001</v>
      </c>
      <c r="R110" s="210"/>
      <c r="S110" s="249"/>
      <c r="T110" s="249"/>
      <c r="U110" s="249"/>
      <c r="V110" s="249"/>
      <c r="W110" s="249"/>
      <c r="X110" s="249"/>
      <c r="Y110" s="249"/>
      <c r="Z110" s="249"/>
      <c r="AA110" s="249"/>
      <c r="AB110" s="249"/>
      <c r="AC110" s="249"/>
      <c r="AD110" s="249"/>
      <c r="AE110" s="249"/>
      <c r="AF110" s="249"/>
      <c r="AG110" s="249"/>
      <c r="AH110" s="249"/>
      <c r="AI110" s="249"/>
      <c r="AJ110" s="249"/>
    </row>
    <row r="111" spans="1:36" s="241" customFormat="1">
      <c r="A111" s="198">
        <f>IF(G111&lt;&gt;"",1+MAX($A$3:A110),"")</f>
        <v>70</v>
      </c>
      <c r="B111" s="242"/>
      <c r="C111" s="243"/>
      <c r="D111" s="53" t="s">
        <v>130</v>
      </c>
      <c r="E111" s="245">
        <v>2</v>
      </c>
      <c r="F111" s="215" t="s">
        <v>88</v>
      </c>
      <c r="G111" s="246">
        <v>0</v>
      </c>
      <c r="H111" s="247">
        <f t="shared" ref="H111:H114" si="114">E111*(1+G111)</f>
        <v>2</v>
      </c>
      <c r="I111" s="205">
        <v>10</v>
      </c>
      <c r="J111" s="205">
        <f t="shared" si="108"/>
        <v>20</v>
      </c>
      <c r="K111" s="206">
        <v>0.2</v>
      </c>
      <c r="L111" s="207">
        <f t="shared" si="109"/>
        <v>0.4</v>
      </c>
      <c r="M111" s="208">
        <f>'LABOR SHEET'!C$5</f>
        <v>100</v>
      </c>
      <c r="N111" s="205">
        <f t="shared" si="110"/>
        <v>20</v>
      </c>
      <c r="O111" s="205">
        <f t="shared" si="111"/>
        <v>40</v>
      </c>
      <c r="P111" s="205">
        <f t="shared" si="112"/>
        <v>30</v>
      </c>
      <c r="Q111" s="248">
        <f t="shared" si="113"/>
        <v>60</v>
      </c>
      <c r="R111" s="210"/>
      <c r="S111" s="249"/>
      <c r="T111" s="249"/>
      <c r="U111" s="249"/>
      <c r="V111" s="249"/>
      <c r="W111" s="249"/>
      <c r="X111" s="249"/>
      <c r="Y111" s="249"/>
      <c r="Z111" s="249"/>
      <c r="AA111" s="249"/>
      <c r="AB111" s="249"/>
      <c r="AC111" s="249"/>
      <c r="AD111" s="249"/>
      <c r="AE111" s="249"/>
      <c r="AF111" s="249"/>
      <c r="AG111" s="249"/>
      <c r="AH111" s="249"/>
      <c r="AI111" s="249"/>
      <c r="AJ111" s="249"/>
    </row>
    <row r="112" spans="1:36" s="241" customFormat="1">
      <c r="A112" s="212">
        <f>IF(G112&lt;&gt;"",1+MAX($A$3:A111),"")</f>
        <v>71</v>
      </c>
      <c r="B112" s="242"/>
      <c r="C112" s="243"/>
      <c r="D112" s="214" t="s">
        <v>100</v>
      </c>
      <c r="E112" s="245">
        <v>3</v>
      </c>
      <c r="F112" s="215" t="s">
        <v>88</v>
      </c>
      <c r="G112" s="246">
        <v>0</v>
      </c>
      <c r="H112" s="247">
        <f t="shared" si="114"/>
        <v>3</v>
      </c>
      <c r="I112" s="205">
        <v>96.89</v>
      </c>
      <c r="J112" s="205">
        <f t="shared" si="108"/>
        <v>290.67</v>
      </c>
      <c r="K112" s="206">
        <v>0.6</v>
      </c>
      <c r="L112" s="207">
        <f t="shared" si="109"/>
        <v>1.7999999999999998</v>
      </c>
      <c r="M112" s="208">
        <f>'LABOR SHEET'!C$5</f>
        <v>100</v>
      </c>
      <c r="N112" s="205">
        <f t="shared" si="110"/>
        <v>60</v>
      </c>
      <c r="O112" s="205">
        <f t="shared" si="111"/>
        <v>179.99999999999997</v>
      </c>
      <c r="P112" s="205">
        <f t="shared" si="112"/>
        <v>156.88999999999999</v>
      </c>
      <c r="Q112" s="248">
        <f t="shared" si="113"/>
        <v>470.66999999999996</v>
      </c>
      <c r="R112" s="210"/>
      <c r="S112" s="249"/>
      <c r="T112" s="249"/>
      <c r="U112" s="249"/>
      <c r="V112" s="249"/>
      <c r="W112" s="249"/>
      <c r="X112" s="249"/>
      <c r="Y112" s="249"/>
      <c r="Z112" s="249"/>
      <c r="AA112" s="249"/>
      <c r="AB112" s="249"/>
      <c r="AC112" s="249"/>
      <c r="AD112" s="249"/>
      <c r="AE112" s="249"/>
      <c r="AF112" s="249"/>
      <c r="AG112" s="249"/>
      <c r="AH112" s="249"/>
      <c r="AI112" s="249"/>
      <c r="AJ112" s="249"/>
    </row>
    <row r="113" spans="1:36" s="241" customFormat="1">
      <c r="A113" s="198">
        <f>IF(G113&lt;&gt;"",1+MAX($A$3:A112),"")</f>
        <v>72</v>
      </c>
      <c r="B113" s="242"/>
      <c r="C113" s="243"/>
      <c r="D113" s="214" t="s">
        <v>101</v>
      </c>
      <c r="E113" s="245">
        <v>4</v>
      </c>
      <c r="F113" s="215" t="s">
        <v>88</v>
      </c>
      <c r="G113" s="246">
        <v>0</v>
      </c>
      <c r="H113" s="247">
        <f t="shared" si="114"/>
        <v>4</v>
      </c>
      <c r="I113" s="205">
        <v>166</v>
      </c>
      <c r="J113" s="205">
        <f t="shared" si="108"/>
        <v>664</v>
      </c>
      <c r="K113" s="206">
        <v>0.86</v>
      </c>
      <c r="L113" s="207">
        <f t="shared" si="109"/>
        <v>3.44</v>
      </c>
      <c r="M113" s="208">
        <f>'LABOR SHEET'!C$5</f>
        <v>100</v>
      </c>
      <c r="N113" s="205">
        <f t="shared" si="110"/>
        <v>86</v>
      </c>
      <c r="O113" s="205">
        <f t="shared" si="111"/>
        <v>344</v>
      </c>
      <c r="P113" s="205">
        <f t="shared" si="112"/>
        <v>252</v>
      </c>
      <c r="Q113" s="248">
        <f t="shared" si="113"/>
        <v>1008</v>
      </c>
      <c r="R113" s="210"/>
      <c r="S113" s="249"/>
      <c r="T113" s="249"/>
      <c r="U113" s="249"/>
      <c r="V113" s="249"/>
      <c r="W113" s="249"/>
      <c r="X113" s="249"/>
      <c r="Y113" s="249"/>
      <c r="Z113" s="249"/>
      <c r="AA113" s="249"/>
      <c r="AB113" s="249"/>
      <c r="AC113" s="249"/>
      <c r="AD113" s="249"/>
      <c r="AE113" s="249"/>
      <c r="AF113" s="249"/>
      <c r="AG113" s="249"/>
      <c r="AH113" s="249"/>
      <c r="AI113" s="249"/>
      <c r="AJ113" s="249"/>
    </row>
    <row r="114" spans="1:36" s="241" customFormat="1">
      <c r="A114" s="212">
        <f>IF(G114&lt;&gt;"",1+MAX($A$3:A113),"")</f>
        <v>73</v>
      </c>
      <c r="B114" s="242"/>
      <c r="C114" s="243"/>
      <c r="D114" s="214" t="s">
        <v>102</v>
      </c>
      <c r="E114" s="245">
        <v>1</v>
      </c>
      <c r="F114" s="215" t="s">
        <v>88</v>
      </c>
      <c r="G114" s="246">
        <v>0</v>
      </c>
      <c r="H114" s="247">
        <f t="shared" si="114"/>
        <v>1</v>
      </c>
      <c r="I114" s="205">
        <v>170</v>
      </c>
      <c r="J114" s="205">
        <f t="shared" si="108"/>
        <v>170</v>
      </c>
      <c r="K114" s="206">
        <v>0.86</v>
      </c>
      <c r="L114" s="207">
        <f t="shared" si="109"/>
        <v>0.86</v>
      </c>
      <c r="M114" s="208">
        <f>'LABOR SHEET'!C$5</f>
        <v>100</v>
      </c>
      <c r="N114" s="205">
        <f t="shared" si="110"/>
        <v>86</v>
      </c>
      <c r="O114" s="205">
        <f t="shared" si="111"/>
        <v>86</v>
      </c>
      <c r="P114" s="205">
        <f t="shared" si="112"/>
        <v>256</v>
      </c>
      <c r="Q114" s="248">
        <f t="shared" si="113"/>
        <v>256</v>
      </c>
      <c r="R114" s="210"/>
      <c r="S114" s="249"/>
      <c r="T114" s="249"/>
      <c r="U114" s="249"/>
      <c r="V114" s="249"/>
      <c r="W114" s="249"/>
      <c r="X114" s="249"/>
      <c r="Y114" s="249"/>
      <c r="Z114" s="249"/>
      <c r="AA114" s="249"/>
      <c r="AB114" s="249"/>
      <c r="AC114" s="249"/>
      <c r="AD114" s="249"/>
      <c r="AE114" s="249"/>
      <c r="AF114" s="249"/>
      <c r="AG114" s="249"/>
      <c r="AH114" s="249"/>
      <c r="AI114" s="249"/>
      <c r="AJ114" s="249"/>
    </row>
    <row r="115" spans="1:36" s="241" customFormat="1">
      <c r="A115" s="198">
        <f>IF(G115&lt;&gt;"",1+MAX($A$3:A114),"")</f>
        <v>74</v>
      </c>
      <c r="B115" s="242"/>
      <c r="C115" s="243"/>
      <c r="D115" s="214" t="s">
        <v>103</v>
      </c>
      <c r="E115" s="245">
        <v>1</v>
      </c>
      <c r="F115" s="215" t="s">
        <v>88</v>
      </c>
      <c r="G115" s="246">
        <v>0</v>
      </c>
      <c r="H115" s="247">
        <f>E115*(1+G115)</f>
        <v>1</v>
      </c>
      <c r="I115" s="205">
        <v>105</v>
      </c>
      <c r="J115" s="205">
        <f t="shared" si="108"/>
        <v>105</v>
      </c>
      <c r="K115" s="206">
        <v>0.48499999999999999</v>
      </c>
      <c r="L115" s="207">
        <f t="shared" si="109"/>
        <v>0.48499999999999999</v>
      </c>
      <c r="M115" s="208">
        <f>'LABOR SHEET'!C$5</f>
        <v>100</v>
      </c>
      <c r="N115" s="205">
        <f t="shared" si="110"/>
        <v>48.5</v>
      </c>
      <c r="O115" s="205">
        <f t="shared" si="111"/>
        <v>48.5</v>
      </c>
      <c r="P115" s="205">
        <f t="shared" si="112"/>
        <v>153.5</v>
      </c>
      <c r="Q115" s="248">
        <f t="shared" si="113"/>
        <v>153.5</v>
      </c>
      <c r="R115" s="210"/>
      <c r="S115" s="249"/>
      <c r="T115" s="249"/>
      <c r="U115" s="249"/>
      <c r="V115" s="249"/>
      <c r="W115" s="249"/>
      <c r="X115" s="249"/>
      <c r="Y115" s="249"/>
      <c r="Z115" s="249"/>
      <c r="AA115" s="249"/>
      <c r="AB115" s="249"/>
      <c r="AC115" s="249"/>
      <c r="AD115" s="249"/>
      <c r="AE115" s="249"/>
      <c r="AF115" s="249"/>
      <c r="AG115" s="249"/>
      <c r="AH115" s="249"/>
      <c r="AI115" s="249"/>
      <c r="AJ115" s="249"/>
    </row>
    <row r="116" spans="1:36" s="241" customFormat="1">
      <c r="A116" s="212">
        <f>IF(G116&lt;&gt;"",1+MAX($A$3:A115),"")</f>
        <v>75</v>
      </c>
      <c r="B116" s="242"/>
      <c r="C116" s="243"/>
      <c r="D116" s="214" t="s">
        <v>104</v>
      </c>
      <c r="E116" s="245">
        <v>1</v>
      </c>
      <c r="F116" s="215" t="s">
        <v>88</v>
      </c>
      <c r="G116" s="246">
        <v>0</v>
      </c>
      <c r="H116" s="247">
        <f>E116*(1+G116)</f>
        <v>1</v>
      </c>
      <c r="I116" s="205">
        <v>105</v>
      </c>
      <c r="J116" s="205">
        <f t="shared" ref="J116" si="115">I116*H116</f>
        <v>105</v>
      </c>
      <c r="K116" s="206">
        <v>0.48499999999999999</v>
      </c>
      <c r="L116" s="207">
        <f t="shared" ref="L116" si="116">+K116*H116</f>
        <v>0.48499999999999999</v>
      </c>
      <c r="M116" s="208">
        <f>'LABOR SHEET'!C$5</f>
        <v>100</v>
      </c>
      <c r="N116" s="205">
        <f t="shared" ref="N116" si="117">K116*M116</f>
        <v>48.5</v>
      </c>
      <c r="O116" s="205">
        <f t="shared" ref="O116" si="118">M116*L116</f>
        <v>48.5</v>
      </c>
      <c r="P116" s="205">
        <f t="shared" ref="P116" si="119">I116+N116</f>
        <v>153.5</v>
      </c>
      <c r="Q116" s="248">
        <f t="shared" ref="Q116" si="120">P116*H116</f>
        <v>153.5</v>
      </c>
      <c r="R116" s="210"/>
      <c r="S116" s="249"/>
      <c r="T116" s="249"/>
      <c r="U116" s="249"/>
      <c r="V116" s="249"/>
      <c r="W116" s="249"/>
      <c r="X116" s="249"/>
      <c r="Y116" s="249"/>
      <c r="Z116" s="249"/>
      <c r="AA116" s="249"/>
      <c r="AB116" s="249"/>
      <c r="AC116" s="249"/>
      <c r="AD116" s="249"/>
      <c r="AE116" s="249"/>
      <c r="AF116" s="249"/>
      <c r="AG116" s="249"/>
      <c r="AH116" s="249"/>
      <c r="AI116" s="249"/>
      <c r="AJ116" s="249"/>
    </row>
    <row r="117" spans="1:36" s="241" customFormat="1">
      <c r="A117" s="198">
        <f>IF(G117&lt;&gt;"",1+MAX($A$3:A116),"")</f>
        <v>76</v>
      </c>
      <c r="B117" s="242"/>
      <c r="C117" s="243"/>
      <c r="D117" s="214" t="s">
        <v>105</v>
      </c>
      <c r="E117" s="245">
        <v>2</v>
      </c>
      <c r="F117" s="215" t="s">
        <v>88</v>
      </c>
      <c r="G117" s="246">
        <v>0</v>
      </c>
      <c r="H117" s="247">
        <f t="shared" ref="H117:H122" si="121">E117*(1+G117)</f>
        <v>2</v>
      </c>
      <c r="I117" s="205">
        <v>14.55</v>
      </c>
      <c r="J117" s="205">
        <f t="shared" si="108"/>
        <v>29.1</v>
      </c>
      <c r="K117" s="206">
        <v>0.2</v>
      </c>
      <c r="L117" s="207">
        <f t="shared" si="109"/>
        <v>0.4</v>
      </c>
      <c r="M117" s="208">
        <f>'LABOR SHEET'!C$5</f>
        <v>100</v>
      </c>
      <c r="N117" s="205">
        <f t="shared" si="110"/>
        <v>20</v>
      </c>
      <c r="O117" s="205">
        <f t="shared" si="111"/>
        <v>40</v>
      </c>
      <c r="P117" s="205">
        <f t="shared" si="112"/>
        <v>34.549999999999997</v>
      </c>
      <c r="Q117" s="248">
        <f t="shared" si="113"/>
        <v>69.099999999999994</v>
      </c>
      <c r="R117" s="210"/>
      <c r="S117" s="249"/>
      <c r="T117" s="249"/>
      <c r="U117" s="249"/>
      <c r="V117" s="249"/>
      <c r="W117" s="249"/>
      <c r="X117" s="249"/>
      <c r="Y117" s="249"/>
      <c r="Z117" s="249"/>
      <c r="AA117" s="249"/>
      <c r="AB117" s="249"/>
      <c r="AC117" s="249"/>
      <c r="AD117" s="249"/>
      <c r="AE117" s="249"/>
      <c r="AF117" s="249"/>
      <c r="AG117" s="249"/>
      <c r="AH117" s="249"/>
      <c r="AI117" s="249"/>
      <c r="AJ117" s="249"/>
    </row>
    <row r="118" spans="1:36" s="241" customFormat="1">
      <c r="A118" s="212" t="str">
        <f>IF(G118&lt;&gt;"",1+MAX($A$3:A117),"")</f>
        <v/>
      </c>
      <c r="B118" s="242"/>
      <c r="C118" s="243"/>
      <c r="D118" s="214"/>
      <c r="E118" s="245"/>
      <c r="F118" s="215"/>
      <c r="G118" s="246"/>
      <c r="H118" s="247"/>
      <c r="I118" s="222"/>
      <c r="J118" s="205"/>
      <c r="K118" s="206"/>
      <c r="L118" s="207"/>
      <c r="M118" s="208"/>
      <c r="N118" s="205"/>
      <c r="O118" s="205"/>
      <c r="P118" s="205"/>
      <c r="Q118" s="248"/>
      <c r="R118" s="210"/>
      <c r="S118" s="249"/>
      <c r="T118" s="249"/>
      <c r="U118" s="249"/>
      <c r="V118" s="249"/>
      <c r="W118" s="249"/>
      <c r="X118" s="249"/>
      <c r="Y118" s="249"/>
      <c r="Z118" s="249"/>
      <c r="AA118" s="249"/>
      <c r="AB118" s="249"/>
      <c r="AC118" s="249"/>
      <c r="AD118" s="249"/>
      <c r="AE118" s="249"/>
      <c r="AF118" s="249"/>
      <c r="AG118" s="249"/>
      <c r="AH118" s="249"/>
      <c r="AI118" s="249"/>
      <c r="AJ118" s="249"/>
    </row>
    <row r="119" spans="1:36" s="241" customFormat="1">
      <c r="A119" s="198" t="str">
        <f>IF(G119&lt;&gt;"",1+MAX($A$3:A118),"")</f>
        <v/>
      </c>
      <c r="B119" s="242"/>
      <c r="C119" s="245"/>
      <c r="D119" s="244" t="s">
        <v>106</v>
      </c>
      <c r="E119" s="215"/>
      <c r="F119" s="215"/>
      <c r="G119" s="215"/>
      <c r="H119" s="215"/>
      <c r="I119" s="222"/>
      <c r="J119" s="205"/>
      <c r="K119" s="206"/>
      <c r="L119" s="251"/>
      <c r="M119" s="252"/>
      <c r="N119" s="205"/>
      <c r="O119" s="205"/>
      <c r="P119" s="205"/>
      <c r="Q119" s="253"/>
      <c r="R119" s="254"/>
      <c r="S119" s="249"/>
      <c r="T119" s="249"/>
      <c r="U119" s="249"/>
      <c r="V119" s="249"/>
      <c r="W119" s="249"/>
      <c r="X119" s="249"/>
      <c r="Y119" s="249"/>
      <c r="Z119" s="249"/>
      <c r="AA119" s="249"/>
      <c r="AB119" s="249"/>
      <c r="AC119" s="249"/>
      <c r="AD119" s="249"/>
      <c r="AE119" s="249"/>
      <c r="AF119" s="249"/>
      <c r="AG119" s="249"/>
      <c r="AH119" s="249"/>
      <c r="AI119" s="249"/>
      <c r="AJ119" s="249"/>
    </row>
    <row r="120" spans="1:36" s="241" customFormat="1">
      <c r="A120" s="212">
        <f>IF(G120&lt;&gt;"",1+MAX($A$3:A119),"")</f>
        <v>77</v>
      </c>
      <c r="B120" s="242"/>
      <c r="C120" s="243"/>
      <c r="D120" s="214" t="s">
        <v>223</v>
      </c>
      <c r="E120" s="245">
        <v>1</v>
      </c>
      <c r="F120" s="215" t="s">
        <v>88</v>
      </c>
      <c r="G120" s="246">
        <v>0</v>
      </c>
      <c r="H120" s="247">
        <f t="shared" si="121"/>
        <v>1</v>
      </c>
      <c r="I120" s="205">
        <v>0</v>
      </c>
      <c r="J120" s="205">
        <f t="shared" ref="J120:J138" si="122">I120*H120</f>
        <v>0</v>
      </c>
      <c r="K120" s="206">
        <v>4</v>
      </c>
      <c r="L120" s="207">
        <f t="shared" ref="L120:L138" si="123">+K120*H120</f>
        <v>4</v>
      </c>
      <c r="M120" s="208">
        <f>'LABOR SHEET'!C$5</f>
        <v>100</v>
      </c>
      <c r="N120" s="205">
        <f t="shared" ref="N120:N138" si="124">K120*M120</f>
        <v>400</v>
      </c>
      <c r="O120" s="205">
        <f t="shared" ref="O120:O138" si="125">M120*L120</f>
        <v>400</v>
      </c>
      <c r="P120" s="205">
        <f t="shared" ref="P120:P138" si="126">I120+N120</f>
        <v>400</v>
      </c>
      <c r="Q120" s="248">
        <f t="shared" ref="Q120:Q138" si="127">P120*H120</f>
        <v>400</v>
      </c>
      <c r="R120" s="210"/>
      <c r="S120" s="249"/>
      <c r="T120" s="249"/>
      <c r="U120" s="249"/>
      <c r="V120" s="249"/>
      <c r="W120" s="249"/>
      <c r="X120" s="249"/>
      <c r="Y120" s="249"/>
      <c r="Z120" s="249"/>
      <c r="AA120" s="249"/>
      <c r="AB120" s="249"/>
      <c r="AC120" s="249"/>
      <c r="AD120" s="249"/>
      <c r="AE120" s="249"/>
      <c r="AF120" s="249"/>
      <c r="AG120" s="249"/>
      <c r="AH120" s="249"/>
      <c r="AI120" s="249"/>
      <c r="AJ120" s="249"/>
    </row>
    <row r="121" spans="1:36" s="241" customFormat="1" ht="62.4">
      <c r="A121" s="198">
        <f>IF(G121&lt;&gt;"",1+MAX($A$3:A120),"")</f>
        <v>78</v>
      </c>
      <c r="B121" s="242"/>
      <c r="C121" s="243"/>
      <c r="D121" s="214" t="s">
        <v>107</v>
      </c>
      <c r="E121" s="245">
        <v>1</v>
      </c>
      <c r="F121" s="215" t="s">
        <v>88</v>
      </c>
      <c r="G121" s="246">
        <v>0</v>
      </c>
      <c r="H121" s="247">
        <f t="shared" si="121"/>
        <v>1</v>
      </c>
      <c r="I121" s="205">
        <v>330</v>
      </c>
      <c r="J121" s="205">
        <f t="shared" si="122"/>
        <v>330</v>
      </c>
      <c r="K121" s="206">
        <v>2.85</v>
      </c>
      <c r="L121" s="207">
        <f t="shared" si="123"/>
        <v>2.85</v>
      </c>
      <c r="M121" s="208">
        <f>'LABOR SHEET'!C$5</f>
        <v>100</v>
      </c>
      <c r="N121" s="205">
        <f t="shared" si="124"/>
        <v>285</v>
      </c>
      <c r="O121" s="205">
        <f t="shared" si="125"/>
        <v>285</v>
      </c>
      <c r="P121" s="205">
        <f t="shared" si="126"/>
        <v>615</v>
      </c>
      <c r="Q121" s="248">
        <f t="shared" si="127"/>
        <v>615</v>
      </c>
      <c r="R121" s="210"/>
      <c r="S121" s="249"/>
      <c r="T121" s="249"/>
      <c r="U121" s="249"/>
      <c r="V121" s="249"/>
      <c r="W121" s="249"/>
      <c r="X121" s="249"/>
      <c r="Y121" s="249"/>
      <c r="Z121" s="249"/>
      <c r="AA121" s="249"/>
      <c r="AB121" s="249"/>
      <c r="AC121" s="249"/>
      <c r="AD121" s="249"/>
      <c r="AE121" s="249"/>
      <c r="AF121" s="249"/>
      <c r="AG121" s="249"/>
      <c r="AH121" s="249"/>
      <c r="AI121" s="249"/>
      <c r="AJ121" s="249"/>
    </row>
    <row r="122" spans="1:36" s="241" customFormat="1">
      <c r="A122" s="212">
        <f>IF(G122&lt;&gt;"",1+MAX($A$3:A121),"")</f>
        <v>79</v>
      </c>
      <c r="B122" s="242"/>
      <c r="C122" s="243"/>
      <c r="D122" s="214" t="s">
        <v>108</v>
      </c>
      <c r="E122" s="245">
        <v>1</v>
      </c>
      <c r="F122" s="215" t="s">
        <v>88</v>
      </c>
      <c r="G122" s="246">
        <v>0</v>
      </c>
      <c r="H122" s="247">
        <f t="shared" si="121"/>
        <v>1</v>
      </c>
      <c r="I122" s="205">
        <v>348.05</v>
      </c>
      <c r="J122" s="205">
        <f t="shared" si="122"/>
        <v>348.05</v>
      </c>
      <c r="K122" s="206">
        <v>2.2000000000000002</v>
      </c>
      <c r="L122" s="207">
        <f t="shared" si="123"/>
        <v>2.2000000000000002</v>
      </c>
      <c r="M122" s="208">
        <f>'LABOR SHEET'!C$5</f>
        <v>100</v>
      </c>
      <c r="N122" s="205">
        <f t="shared" si="124"/>
        <v>220.00000000000003</v>
      </c>
      <c r="O122" s="205">
        <f t="shared" si="125"/>
        <v>220.00000000000003</v>
      </c>
      <c r="P122" s="205">
        <f t="shared" si="126"/>
        <v>568.05000000000007</v>
      </c>
      <c r="Q122" s="248">
        <f t="shared" si="127"/>
        <v>568.05000000000007</v>
      </c>
      <c r="R122" s="210"/>
      <c r="S122" s="249"/>
      <c r="T122" s="249"/>
      <c r="U122" s="249"/>
      <c r="V122" s="249"/>
      <c r="W122" s="249"/>
      <c r="X122" s="249"/>
      <c r="Y122" s="249"/>
      <c r="Z122" s="249"/>
      <c r="AA122" s="249"/>
      <c r="AB122" s="249"/>
      <c r="AC122" s="249"/>
      <c r="AD122" s="249"/>
      <c r="AE122" s="249"/>
      <c r="AF122" s="249"/>
      <c r="AG122" s="249"/>
      <c r="AH122" s="249"/>
      <c r="AI122" s="249"/>
      <c r="AJ122" s="249"/>
    </row>
    <row r="123" spans="1:36" s="241" customFormat="1">
      <c r="A123" s="198">
        <f>IF(G123&lt;&gt;"",1+MAX($A$3:A122),"")</f>
        <v>80</v>
      </c>
      <c r="B123" s="242"/>
      <c r="C123" s="243"/>
      <c r="D123" s="214" t="s">
        <v>109</v>
      </c>
      <c r="E123" s="245">
        <v>9</v>
      </c>
      <c r="F123" s="215" t="s">
        <v>88</v>
      </c>
      <c r="G123" s="246">
        <v>0</v>
      </c>
      <c r="H123" s="247">
        <f t="shared" ref="H123:H129" si="128">E123*(1+G123)</f>
        <v>9</v>
      </c>
      <c r="I123" s="205">
        <v>149.99</v>
      </c>
      <c r="J123" s="205">
        <f t="shared" si="122"/>
        <v>1349.91</v>
      </c>
      <c r="K123" s="206">
        <v>1.2849999999999999</v>
      </c>
      <c r="L123" s="207">
        <f t="shared" si="123"/>
        <v>11.565</v>
      </c>
      <c r="M123" s="208">
        <f>'LABOR SHEET'!C$5</f>
        <v>100</v>
      </c>
      <c r="N123" s="205">
        <f t="shared" si="124"/>
        <v>128.5</v>
      </c>
      <c r="O123" s="205">
        <f t="shared" si="125"/>
        <v>1156.5</v>
      </c>
      <c r="P123" s="205">
        <f t="shared" si="126"/>
        <v>278.49</v>
      </c>
      <c r="Q123" s="248">
        <f t="shared" si="127"/>
        <v>2506.41</v>
      </c>
      <c r="R123" s="210"/>
      <c r="S123" s="249"/>
      <c r="T123" s="249"/>
      <c r="U123" s="249"/>
      <c r="V123" s="249"/>
      <c r="W123" s="249"/>
      <c r="X123" s="249"/>
      <c r="Y123" s="249"/>
      <c r="Z123" s="249"/>
      <c r="AA123" s="249"/>
      <c r="AB123" s="249"/>
      <c r="AC123" s="249"/>
      <c r="AD123" s="249"/>
      <c r="AE123" s="249"/>
      <c r="AF123" s="249"/>
      <c r="AG123" s="249"/>
      <c r="AH123" s="249"/>
      <c r="AI123" s="249"/>
      <c r="AJ123" s="249"/>
    </row>
    <row r="124" spans="1:36" s="241" customFormat="1">
      <c r="A124" s="212">
        <f>IF(G124&lt;&gt;"",1+MAX($A$3:A123),"")</f>
        <v>81</v>
      </c>
      <c r="B124" s="242"/>
      <c r="C124" s="255"/>
      <c r="D124" s="328" t="s">
        <v>110</v>
      </c>
      <c r="E124" s="245">
        <v>2</v>
      </c>
      <c r="F124" s="215" t="s">
        <v>88</v>
      </c>
      <c r="G124" s="246">
        <v>0</v>
      </c>
      <c r="H124" s="247">
        <f t="shared" si="128"/>
        <v>2</v>
      </c>
      <c r="I124" s="205">
        <v>165</v>
      </c>
      <c r="J124" s="205">
        <f t="shared" si="122"/>
        <v>330</v>
      </c>
      <c r="K124" s="206">
        <v>1.4</v>
      </c>
      <c r="L124" s="207">
        <f t="shared" si="123"/>
        <v>2.8</v>
      </c>
      <c r="M124" s="208">
        <f>'LABOR SHEET'!C$5</f>
        <v>100</v>
      </c>
      <c r="N124" s="205">
        <f t="shared" si="124"/>
        <v>140</v>
      </c>
      <c r="O124" s="205">
        <f t="shared" si="125"/>
        <v>280</v>
      </c>
      <c r="P124" s="205">
        <f t="shared" si="126"/>
        <v>305</v>
      </c>
      <c r="Q124" s="248">
        <f t="shared" si="127"/>
        <v>610</v>
      </c>
      <c r="R124" s="210"/>
      <c r="S124" s="249"/>
      <c r="T124" s="249"/>
      <c r="U124" s="249"/>
      <c r="V124" s="249"/>
      <c r="W124" s="249"/>
      <c r="X124" s="249"/>
      <c r="Y124" s="249"/>
      <c r="Z124" s="249"/>
      <c r="AA124" s="249"/>
      <c r="AB124" s="249"/>
      <c r="AC124" s="249"/>
      <c r="AD124" s="249"/>
      <c r="AE124" s="249"/>
      <c r="AF124" s="249"/>
      <c r="AG124" s="249"/>
      <c r="AH124" s="249"/>
      <c r="AI124" s="249"/>
      <c r="AJ124" s="249"/>
    </row>
    <row r="125" spans="1:36" s="241" customFormat="1" ht="31.2">
      <c r="A125" s="198">
        <f>IF(G125&lt;&gt;"",1+MAX($A$3:A124),"")</f>
        <v>82</v>
      </c>
      <c r="B125" s="242"/>
      <c r="C125" s="255"/>
      <c r="D125" s="214" t="s">
        <v>111</v>
      </c>
      <c r="E125" s="245">
        <v>3</v>
      </c>
      <c r="F125" s="215" t="s">
        <v>88</v>
      </c>
      <c r="G125" s="246">
        <v>0</v>
      </c>
      <c r="H125" s="247">
        <f t="shared" si="128"/>
        <v>3</v>
      </c>
      <c r="I125" s="205">
        <v>913.9</v>
      </c>
      <c r="J125" s="205">
        <f t="shared" si="122"/>
        <v>2741.7</v>
      </c>
      <c r="K125" s="206">
        <v>2.85</v>
      </c>
      <c r="L125" s="207">
        <f t="shared" si="123"/>
        <v>8.5500000000000007</v>
      </c>
      <c r="M125" s="208">
        <f>'LABOR SHEET'!C$5</f>
        <v>100</v>
      </c>
      <c r="N125" s="205">
        <f t="shared" si="124"/>
        <v>285</v>
      </c>
      <c r="O125" s="205">
        <f t="shared" si="125"/>
        <v>855.00000000000011</v>
      </c>
      <c r="P125" s="205">
        <f t="shared" si="126"/>
        <v>1198.9000000000001</v>
      </c>
      <c r="Q125" s="248">
        <f t="shared" si="127"/>
        <v>3596.7000000000003</v>
      </c>
      <c r="R125" s="210"/>
      <c r="S125" s="249"/>
      <c r="T125" s="249"/>
      <c r="U125" s="249"/>
      <c r="V125" s="249"/>
      <c r="W125" s="249"/>
      <c r="X125" s="249"/>
      <c r="Y125" s="249"/>
      <c r="Z125" s="249"/>
      <c r="AA125" s="249"/>
      <c r="AB125" s="249"/>
      <c r="AC125" s="249"/>
      <c r="AD125" s="249"/>
      <c r="AE125" s="249"/>
      <c r="AF125" s="249"/>
      <c r="AG125" s="249"/>
      <c r="AH125" s="249"/>
      <c r="AI125" s="249"/>
      <c r="AJ125" s="249"/>
    </row>
    <row r="126" spans="1:36" s="241" customFormat="1" ht="31.2">
      <c r="A126" s="212">
        <f>IF(G126&lt;&gt;"",1+MAX($A$3:A125),"")</f>
        <v>83</v>
      </c>
      <c r="B126" s="242"/>
      <c r="C126" s="255"/>
      <c r="D126" s="214" t="s">
        <v>112</v>
      </c>
      <c r="E126" s="245">
        <v>4</v>
      </c>
      <c r="F126" s="215" t="s">
        <v>88</v>
      </c>
      <c r="G126" s="246">
        <v>0</v>
      </c>
      <c r="H126" s="247">
        <f t="shared" si="128"/>
        <v>4</v>
      </c>
      <c r="I126" s="205">
        <v>750</v>
      </c>
      <c r="J126" s="205">
        <f t="shared" si="122"/>
        <v>3000</v>
      </c>
      <c r="K126" s="206">
        <v>5.5</v>
      </c>
      <c r="L126" s="207">
        <f t="shared" si="123"/>
        <v>22</v>
      </c>
      <c r="M126" s="208">
        <f>'LABOR SHEET'!C$5</f>
        <v>100</v>
      </c>
      <c r="N126" s="205">
        <f t="shared" si="124"/>
        <v>550</v>
      </c>
      <c r="O126" s="205">
        <f t="shared" si="125"/>
        <v>2200</v>
      </c>
      <c r="P126" s="205">
        <f t="shared" si="126"/>
        <v>1300</v>
      </c>
      <c r="Q126" s="248">
        <f t="shared" si="127"/>
        <v>5200</v>
      </c>
      <c r="R126" s="210"/>
      <c r="S126" s="249"/>
      <c r="T126" s="249"/>
      <c r="U126" s="249"/>
      <c r="V126" s="249"/>
      <c r="W126" s="249"/>
      <c r="X126" s="249"/>
      <c r="Y126" s="249"/>
      <c r="Z126" s="249"/>
      <c r="AA126" s="249"/>
      <c r="AB126" s="249"/>
      <c r="AC126" s="249"/>
      <c r="AD126" s="249"/>
      <c r="AE126" s="249"/>
      <c r="AF126" s="249"/>
      <c r="AG126" s="249"/>
      <c r="AH126" s="249"/>
      <c r="AI126" s="249"/>
      <c r="AJ126" s="249"/>
    </row>
    <row r="127" spans="1:36" s="241" customFormat="1" ht="31.2">
      <c r="A127" s="198">
        <f>IF(G127&lt;&gt;"",1+MAX($A$3:A126),"")</f>
        <v>84</v>
      </c>
      <c r="B127" s="242"/>
      <c r="C127" s="255"/>
      <c r="D127" s="214" t="s">
        <v>113</v>
      </c>
      <c r="E127" s="245">
        <v>1</v>
      </c>
      <c r="F127" s="215" t="s">
        <v>88</v>
      </c>
      <c r="G127" s="246">
        <v>0</v>
      </c>
      <c r="H127" s="247">
        <f t="shared" si="128"/>
        <v>1</v>
      </c>
      <c r="I127" s="205">
        <v>750</v>
      </c>
      <c r="J127" s="205">
        <f t="shared" ref="J127" si="129">I127*H127</f>
        <v>750</v>
      </c>
      <c r="K127" s="206">
        <v>5.5</v>
      </c>
      <c r="L127" s="207">
        <f t="shared" ref="L127" si="130">+K127*H127</f>
        <v>5.5</v>
      </c>
      <c r="M127" s="208">
        <f>'LABOR SHEET'!C$5</f>
        <v>100</v>
      </c>
      <c r="N127" s="205">
        <f t="shared" ref="N127" si="131">K127*M127</f>
        <v>550</v>
      </c>
      <c r="O127" s="205">
        <f t="shared" ref="O127" si="132">M127*L127</f>
        <v>550</v>
      </c>
      <c r="P127" s="205">
        <f t="shared" ref="P127" si="133">I127+N127</f>
        <v>1300</v>
      </c>
      <c r="Q127" s="248">
        <f t="shared" ref="Q127" si="134">P127*H127</f>
        <v>1300</v>
      </c>
      <c r="R127" s="210"/>
      <c r="S127" s="249"/>
      <c r="T127" s="249"/>
      <c r="U127" s="249"/>
      <c r="V127" s="249"/>
      <c r="W127" s="249"/>
      <c r="X127" s="249"/>
      <c r="Y127" s="249"/>
      <c r="Z127" s="249"/>
      <c r="AA127" s="249"/>
      <c r="AB127" s="249"/>
      <c r="AC127" s="249"/>
      <c r="AD127" s="249"/>
      <c r="AE127" s="249"/>
      <c r="AF127" s="249"/>
      <c r="AG127" s="249"/>
      <c r="AH127" s="249"/>
      <c r="AI127" s="249"/>
      <c r="AJ127" s="249"/>
    </row>
    <row r="128" spans="1:36" s="241" customFormat="1" ht="31.2">
      <c r="A128" s="212">
        <f>IF(G128&lt;&gt;"",1+MAX($A$3:A127),"")</f>
        <v>85</v>
      </c>
      <c r="B128" s="242"/>
      <c r="C128" s="255"/>
      <c r="D128" s="214" t="s">
        <v>114</v>
      </c>
      <c r="E128" s="245">
        <v>1</v>
      </c>
      <c r="F128" s="215" t="s">
        <v>88</v>
      </c>
      <c r="G128" s="246">
        <v>0</v>
      </c>
      <c r="H128" s="247">
        <f t="shared" si="128"/>
        <v>1</v>
      </c>
      <c r="I128" s="205">
        <v>830</v>
      </c>
      <c r="J128" s="205">
        <f t="shared" si="122"/>
        <v>830</v>
      </c>
      <c r="K128" s="206">
        <v>5</v>
      </c>
      <c r="L128" s="207">
        <f t="shared" si="123"/>
        <v>5</v>
      </c>
      <c r="M128" s="208">
        <f>'LABOR SHEET'!C$5</f>
        <v>100</v>
      </c>
      <c r="N128" s="205">
        <f t="shared" si="124"/>
        <v>500</v>
      </c>
      <c r="O128" s="205">
        <f t="shared" si="125"/>
        <v>500</v>
      </c>
      <c r="P128" s="205">
        <f t="shared" si="126"/>
        <v>1330</v>
      </c>
      <c r="Q128" s="248">
        <f t="shared" si="127"/>
        <v>1330</v>
      </c>
      <c r="R128" s="210"/>
      <c r="S128" s="249"/>
      <c r="T128" s="249"/>
      <c r="U128" s="249"/>
      <c r="V128" s="249"/>
      <c r="W128" s="249"/>
      <c r="X128" s="249"/>
      <c r="Y128" s="249"/>
      <c r="Z128" s="249"/>
      <c r="AA128" s="249"/>
      <c r="AB128" s="249"/>
      <c r="AC128" s="249"/>
      <c r="AD128" s="249"/>
      <c r="AE128" s="249"/>
      <c r="AF128" s="249"/>
      <c r="AG128" s="249"/>
      <c r="AH128" s="249"/>
      <c r="AI128" s="249"/>
      <c r="AJ128" s="249"/>
    </row>
    <row r="129" spans="1:36" s="241" customFormat="1" ht="31.2">
      <c r="A129" s="198">
        <f>IF(G129&lt;&gt;"",1+MAX($A$3:A128),"")</f>
        <v>86</v>
      </c>
      <c r="B129" s="242"/>
      <c r="C129" s="255"/>
      <c r="D129" s="214" t="s">
        <v>115</v>
      </c>
      <c r="E129" s="245">
        <v>4</v>
      </c>
      <c r="F129" s="215" t="s">
        <v>88</v>
      </c>
      <c r="G129" s="246">
        <v>0</v>
      </c>
      <c r="H129" s="247">
        <f t="shared" si="128"/>
        <v>4</v>
      </c>
      <c r="I129" s="205">
        <v>913.78</v>
      </c>
      <c r="J129" s="205">
        <f t="shared" si="122"/>
        <v>3655.12</v>
      </c>
      <c r="K129" s="206">
        <v>5.15</v>
      </c>
      <c r="L129" s="207">
        <f t="shared" si="123"/>
        <v>20.6</v>
      </c>
      <c r="M129" s="208">
        <f>'LABOR SHEET'!C$5</f>
        <v>100</v>
      </c>
      <c r="N129" s="205">
        <f t="shared" si="124"/>
        <v>515</v>
      </c>
      <c r="O129" s="205">
        <f t="shared" si="125"/>
        <v>2060</v>
      </c>
      <c r="P129" s="205">
        <f t="shared" si="126"/>
        <v>1428.78</v>
      </c>
      <c r="Q129" s="248">
        <f t="shared" si="127"/>
        <v>5715.12</v>
      </c>
      <c r="R129" s="210"/>
      <c r="S129" s="249"/>
      <c r="T129" s="249"/>
      <c r="U129" s="249"/>
      <c r="V129" s="249"/>
      <c r="W129" s="249"/>
      <c r="X129" s="249"/>
      <c r="Y129" s="249"/>
      <c r="Z129" s="249"/>
      <c r="AA129" s="249"/>
      <c r="AB129" s="249"/>
      <c r="AC129" s="249"/>
      <c r="AD129" s="249"/>
      <c r="AE129" s="249"/>
      <c r="AF129" s="249"/>
      <c r="AG129" s="249"/>
      <c r="AH129" s="249"/>
      <c r="AI129" s="249"/>
      <c r="AJ129" s="249"/>
    </row>
    <row r="130" spans="1:36" s="241" customFormat="1" ht="31.2">
      <c r="A130" s="212">
        <f>IF(G130&lt;&gt;"",1+MAX($A$3:A129),"")</f>
        <v>87</v>
      </c>
      <c r="B130" s="242"/>
      <c r="C130" s="243"/>
      <c r="D130" s="214" t="s">
        <v>116</v>
      </c>
      <c r="E130" s="245">
        <v>1</v>
      </c>
      <c r="F130" s="215" t="s">
        <v>88</v>
      </c>
      <c r="G130" s="246">
        <v>0</v>
      </c>
      <c r="H130" s="247">
        <f t="shared" ref="H130:H138" si="135">E130*(1+G130)</f>
        <v>1</v>
      </c>
      <c r="I130" s="205">
        <v>2871</v>
      </c>
      <c r="J130" s="205">
        <f t="shared" si="122"/>
        <v>2871</v>
      </c>
      <c r="K130" s="206">
        <v>5</v>
      </c>
      <c r="L130" s="207">
        <f t="shared" si="123"/>
        <v>5</v>
      </c>
      <c r="M130" s="208">
        <f>'LABOR SHEET'!C$5</f>
        <v>100</v>
      </c>
      <c r="N130" s="205">
        <f t="shared" si="124"/>
        <v>500</v>
      </c>
      <c r="O130" s="205">
        <f t="shared" si="125"/>
        <v>500</v>
      </c>
      <c r="P130" s="205">
        <f t="shared" si="126"/>
        <v>3371</v>
      </c>
      <c r="Q130" s="248">
        <f t="shared" si="127"/>
        <v>3371</v>
      </c>
      <c r="R130" s="210"/>
      <c r="S130" s="249"/>
      <c r="T130" s="249"/>
      <c r="U130" s="249"/>
      <c r="V130" s="249"/>
      <c r="W130" s="249"/>
      <c r="X130" s="249"/>
      <c r="Y130" s="249"/>
      <c r="Z130" s="249"/>
      <c r="AA130" s="249"/>
      <c r="AB130" s="249"/>
      <c r="AC130" s="249"/>
      <c r="AD130" s="249"/>
      <c r="AE130" s="249"/>
      <c r="AF130" s="249"/>
      <c r="AG130" s="249"/>
      <c r="AH130" s="249"/>
      <c r="AI130" s="249"/>
      <c r="AJ130" s="249"/>
    </row>
    <row r="131" spans="1:36" s="241" customFormat="1" ht="31.2">
      <c r="A131" s="198">
        <f>IF(G131&lt;&gt;"",1+MAX($A$3:A130),"")</f>
        <v>88</v>
      </c>
      <c r="B131" s="242"/>
      <c r="C131" s="243"/>
      <c r="D131" s="214" t="s">
        <v>117</v>
      </c>
      <c r="E131" s="245">
        <v>1</v>
      </c>
      <c r="F131" s="215" t="s">
        <v>88</v>
      </c>
      <c r="G131" s="246">
        <v>0</v>
      </c>
      <c r="H131" s="247">
        <f t="shared" si="135"/>
        <v>1</v>
      </c>
      <c r="I131" s="205">
        <v>710</v>
      </c>
      <c r="J131" s="205">
        <f t="shared" si="122"/>
        <v>710</v>
      </c>
      <c r="K131" s="206">
        <v>4.8499999999999996</v>
      </c>
      <c r="L131" s="207">
        <f t="shared" si="123"/>
        <v>4.8499999999999996</v>
      </c>
      <c r="M131" s="208">
        <f>'LABOR SHEET'!C$5</f>
        <v>100</v>
      </c>
      <c r="N131" s="205">
        <f t="shared" si="124"/>
        <v>484.99999999999994</v>
      </c>
      <c r="O131" s="205">
        <f t="shared" si="125"/>
        <v>484.99999999999994</v>
      </c>
      <c r="P131" s="205">
        <f t="shared" si="126"/>
        <v>1195</v>
      </c>
      <c r="Q131" s="248">
        <f t="shared" si="127"/>
        <v>1195</v>
      </c>
      <c r="R131" s="210"/>
      <c r="S131" s="249"/>
      <c r="T131" s="249"/>
      <c r="U131" s="249"/>
      <c r="V131" s="249"/>
      <c r="W131" s="249"/>
      <c r="X131" s="249"/>
      <c r="Y131" s="249"/>
      <c r="Z131" s="249"/>
      <c r="AA131" s="249"/>
      <c r="AB131" s="249"/>
      <c r="AC131" s="249"/>
      <c r="AD131" s="249"/>
      <c r="AE131" s="249"/>
      <c r="AF131" s="249"/>
      <c r="AG131" s="249"/>
      <c r="AH131" s="249"/>
      <c r="AI131" s="249"/>
      <c r="AJ131" s="249"/>
    </row>
    <row r="132" spans="1:36" s="241" customFormat="1">
      <c r="A132" s="212">
        <f>IF(G132&lt;&gt;"",1+MAX($A$3:A131),"")</f>
        <v>89</v>
      </c>
      <c r="B132" s="242"/>
      <c r="C132" s="243"/>
      <c r="D132" s="214" t="s">
        <v>118</v>
      </c>
      <c r="E132" s="245">
        <v>1</v>
      </c>
      <c r="F132" s="215" t="s">
        <v>88</v>
      </c>
      <c r="G132" s="246">
        <v>0</v>
      </c>
      <c r="H132" s="247">
        <f t="shared" si="135"/>
        <v>1</v>
      </c>
      <c r="I132" s="205">
        <v>1100</v>
      </c>
      <c r="J132" s="205">
        <f t="shared" si="122"/>
        <v>1100</v>
      </c>
      <c r="K132" s="206">
        <v>5</v>
      </c>
      <c r="L132" s="207">
        <f t="shared" si="123"/>
        <v>5</v>
      </c>
      <c r="M132" s="208">
        <f>'LABOR SHEET'!C$5</f>
        <v>100</v>
      </c>
      <c r="N132" s="205">
        <f t="shared" si="124"/>
        <v>500</v>
      </c>
      <c r="O132" s="205">
        <f t="shared" si="125"/>
        <v>500</v>
      </c>
      <c r="P132" s="205">
        <f t="shared" si="126"/>
        <v>1600</v>
      </c>
      <c r="Q132" s="248">
        <f t="shared" si="127"/>
        <v>1600</v>
      </c>
      <c r="R132" s="210"/>
      <c r="S132" s="249"/>
      <c r="T132" s="249"/>
      <c r="U132" s="249"/>
      <c r="V132" s="249"/>
      <c r="W132" s="249"/>
      <c r="X132" s="249"/>
      <c r="Y132" s="249"/>
      <c r="Z132" s="249"/>
      <c r="AA132" s="249"/>
      <c r="AB132" s="249"/>
      <c r="AC132" s="249"/>
      <c r="AD132" s="249"/>
      <c r="AE132" s="249"/>
      <c r="AF132" s="249"/>
      <c r="AG132" s="249"/>
      <c r="AH132" s="249"/>
      <c r="AI132" s="249"/>
      <c r="AJ132" s="249"/>
    </row>
    <row r="133" spans="1:36" s="241" customFormat="1">
      <c r="A133" s="198">
        <f>IF(G133&lt;&gt;"",1+MAX($A$3:A132),"")</f>
        <v>90</v>
      </c>
      <c r="B133" s="242"/>
      <c r="C133" s="255"/>
      <c r="D133" s="214" t="s">
        <v>119</v>
      </c>
      <c r="E133" s="245">
        <v>2</v>
      </c>
      <c r="F133" s="215" t="s">
        <v>88</v>
      </c>
      <c r="G133" s="246">
        <v>0</v>
      </c>
      <c r="H133" s="247">
        <f t="shared" si="135"/>
        <v>2</v>
      </c>
      <c r="I133" s="205">
        <v>160.5</v>
      </c>
      <c r="J133" s="205">
        <f t="shared" si="122"/>
        <v>321</v>
      </c>
      <c r="K133" s="206">
        <v>0.4</v>
      </c>
      <c r="L133" s="207">
        <f t="shared" si="123"/>
        <v>0.8</v>
      </c>
      <c r="M133" s="208">
        <f>'LABOR SHEET'!C$5</f>
        <v>100</v>
      </c>
      <c r="N133" s="205">
        <f t="shared" si="124"/>
        <v>40</v>
      </c>
      <c r="O133" s="205">
        <f t="shared" si="125"/>
        <v>80</v>
      </c>
      <c r="P133" s="205">
        <f t="shared" si="126"/>
        <v>200.5</v>
      </c>
      <c r="Q133" s="248">
        <f t="shared" si="127"/>
        <v>401</v>
      </c>
      <c r="R133" s="210"/>
      <c r="S133" s="249"/>
      <c r="T133" s="249"/>
      <c r="U133" s="249"/>
      <c r="V133" s="249"/>
      <c r="W133" s="249"/>
      <c r="X133" s="249"/>
      <c r="Y133" s="249"/>
      <c r="Z133" s="249"/>
      <c r="AA133" s="249"/>
      <c r="AB133" s="249"/>
      <c r="AC133" s="249"/>
      <c r="AD133" s="249"/>
      <c r="AE133" s="249"/>
      <c r="AF133" s="249"/>
      <c r="AG133" s="249"/>
      <c r="AH133" s="249"/>
      <c r="AI133" s="249"/>
      <c r="AJ133" s="249"/>
    </row>
    <row r="134" spans="1:36" s="241" customFormat="1">
      <c r="A134" s="212">
        <f>IF(G134&lt;&gt;"",1+MAX($A$3:A133),"")</f>
        <v>91</v>
      </c>
      <c r="B134" s="242"/>
      <c r="C134" s="255"/>
      <c r="D134" s="214" t="s">
        <v>120</v>
      </c>
      <c r="E134" s="245">
        <v>2</v>
      </c>
      <c r="F134" s="215" t="s">
        <v>88</v>
      </c>
      <c r="G134" s="246">
        <v>0</v>
      </c>
      <c r="H134" s="247">
        <f t="shared" si="135"/>
        <v>2</v>
      </c>
      <c r="I134" s="205">
        <v>400</v>
      </c>
      <c r="J134" s="205">
        <f t="shared" si="122"/>
        <v>800</v>
      </c>
      <c r="K134" s="206">
        <v>1.05</v>
      </c>
      <c r="L134" s="207">
        <f t="shared" si="123"/>
        <v>2.1</v>
      </c>
      <c r="M134" s="208">
        <f>'LABOR SHEET'!C$5</f>
        <v>100</v>
      </c>
      <c r="N134" s="205">
        <f t="shared" si="124"/>
        <v>105</v>
      </c>
      <c r="O134" s="205">
        <f t="shared" si="125"/>
        <v>210</v>
      </c>
      <c r="P134" s="205">
        <f t="shared" si="126"/>
        <v>505</v>
      </c>
      <c r="Q134" s="248">
        <f t="shared" si="127"/>
        <v>1010</v>
      </c>
      <c r="R134" s="210"/>
      <c r="S134" s="249"/>
      <c r="T134" s="249"/>
      <c r="U134" s="249"/>
      <c r="V134" s="249"/>
      <c r="W134" s="249"/>
      <c r="X134" s="249"/>
      <c r="Y134" s="249"/>
      <c r="Z134" s="249"/>
      <c r="AA134" s="249"/>
      <c r="AB134" s="249"/>
      <c r="AC134" s="249"/>
      <c r="AD134" s="249"/>
      <c r="AE134" s="249"/>
      <c r="AF134" s="249"/>
      <c r="AG134" s="249"/>
      <c r="AH134" s="249"/>
      <c r="AI134" s="249"/>
      <c r="AJ134" s="249"/>
    </row>
    <row r="135" spans="1:36" s="241" customFormat="1">
      <c r="A135" s="198">
        <f>IF(G135&lt;&gt;"",1+MAX($A$3:A134),"")</f>
        <v>92</v>
      </c>
      <c r="B135" s="242"/>
      <c r="C135" s="255"/>
      <c r="D135" s="328" t="s">
        <v>121</v>
      </c>
      <c r="E135" s="245">
        <v>3</v>
      </c>
      <c r="F135" s="215" t="s">
        <v>88</v>
      </c>
      <c r="G135" s="246">
        <v>0</v>
      </c>
      <c r="H135" s="247">
        <f t="shared" si="135"/>
        <v>3</v>
      </c>
      <c r="I135" s="205">
        <v>124.95</v>
      </c>
      <c r="J135" s="205">
        <f t="shared" si="122"/>
        <v>374.85</v>
      </c>
      <c r="K135" s="206">
        <v>1</v>
      </c>
      <c r="L135" s="207">
        <f t="shared" si="123"/>
        <v>3</v>
      </c>
      <c r="M135" s="208">
        <f>'LABOR SHEET'!C$5</f>
        <v>100</v>
      </c>
      <c r="N135" s="205">
        <f t="shared" si="124"/>
        <v>100</v>
      </c>
      <c r="O135" s="205">
        <f t="shared" si="125"/>
        <v>300</v>
      </c>
      <c r="P135" s="205">
        <f t="shared" si="126"/>
        <v>224.95</v>
      </c>
      <c r="Q135" s="248">
        <f t="shared" si="127"/>
        <v>674.84999999999991</v>
      </c>
      <c r="R135" s="210"/>
      <c r="S135" s="249"/>
      <c r="T135" s="249"/>
      <c r="U135" s="249"/>
      <c r="V135" s="249"/>
      <c r="W135" s="249"/>
      <c r="X135" s="249"/>
      <c r="Y135" s="249"/>
      <c r="Z135" s="249"/>
      <c r="AA135" s="249"/>
      <c r="AB135" s="249"/>
      <c r="AC135" s="249"/>
      <c r="AD135" s="249"/>
      <c r="AE135" s="249"/>
      <c r="AF135" s="249"/>
      <c r="AG135" s="249"/>
      <c r="AH135" s="249"/>
      <c r="AI135" s="249"/>
      <c r="AJ135" s="249"/>
    </row>
    <row r="136" spans="1:36" s="241" customFormat="1" ht="31.2">
      <c r="A136" s="212">
        <f>IF(G136&lt;&gt;"",1+MAX($A$3:A135),"")</f>
        <v>93</v>
      </c>
      <c r="B136" s="242"/>
      <c r="C136" s="255"/>
      <c r="D136" s="214" t="s">
        <v>122</v>
      </c>
      <c r="E136" s="245">
        <v>1</v>
      </c>
      <c r="F136" s="215" t="s">
        <v>88</v>
      </c>
      <c r="G136" s="246">
        <v>0</v>
      </c>
      <c r="H136" s="247">
        <f t="shared" si="135"/>
        <v>1</v>
      </c>
      <c r="I136" s="205">
        <v>3113.99</v>
      </c>
      <c r="J136" s="205">
        <f t="shared" si="122"/>
        <v>3113.99</v>
      </c>
      <c r="K136" s="206">
        <v>6.5</v>
      </c>
      <c r="L136" s="207">
        <f t="shared" si="123"/>
        <v>6.5</v>
      </c>
      <c r="M136" s="208">
        <f>'LABOR SHEET'!C$5</f>
        <v>100</v>
      </c>
      <c r="N136" s="205">
        <f t="shared" si="124"/>
        <v>650</v>
      </c>
      <c r="O136" s="205">
        <f t="shared" si="125"/>
        <v>650</v>
      </c>
      <c r="P136" s="205">
        <f t="shared" si="126"/>
        <v>3763.99</v>
      </c>
      <c r="Q136" s="248">
        <f t="shared" si="127"/>
        <v>3763.99</v>
      </c>
      <c r="R136" s="210"/>
      <c r="S136" s="249"/>
      <c r="T136" s="249"/>
      <c r="U136" s="249"/>
      <c r="V136" s="249"/>
      <c r="W136" s="249"/>
      <c r="X136" s="249"/>
      <c r="Y136" s="249"/>
      <c r="Z136" s="249"/>
      <c r="AA136" s="249"/>
      <c r="AB136" s="249"/>
      <c r="AC136" s="249"/>
      <c r="AD136" s="249"/>
      <c r="AE136" s="249"/>
      <c r="AF136" s="249"/>
      <c r="AG136" s="249"/>
      <c r="AH136" s="249"/>
      <c r="AI136" s="249"/>
      <c r="AJ136" s="249"/>
    </row>
    <row r="137" spans="1:36" s="241" customFormat="1">
      <c r="A137" s="198">
        <f>IF(G137&lt;&gt;"",1+MAX($A$3:A136),"")</f>
        <v>94</v>
      </c>
      <c r="B137" s="242"/>
      <c r="C137" s="255"/>
      <c r="D137" s="214" t="s">
        <v>224</v>
      </c>
      <c r="E137" s="245">
        <v>1</v>
      </c>
      <c r="F137" s="215" t="s">
        <v>88</v>
      </c>
      <c r="G137" s="246">
        <v>0</v>
      </c>
      <c r="H137" s="247">
        <f t="shared" si="135"/>
        <v>1</v>
      </c>
      <c r="I137" s="205">
        <v>0</v>
      </c>
      <c r="J137" s="205">
        <f t="shared" si="122"/>
        <v>0</v>
      </c>
      <c r="K137" s="206">
        <v>4</v>
      </c>
      <c r="L137" s="207">
        <f t="shared" si="123"/>
        <v>4</v>
      </c>
      <c r="M137" s="208">
        <f>'LABOR SHEET'!C$5</f>
        <v>100</v>
      </c>
      <c r="N137" s="205">
        <f t="shared" si="124"/>
        <v>400</v>
      </c>
      <c r="O137" s="205">
        <f t="shared" si="125"/>
        <v>400</v>
      </c>
      <c r="P137" s="205">
        <f t="shared" si="126"/>
        <v>400</v>
      </c>
      <c r="Q137" s="248">
        <f t="shared" si="127"/>
        <v>400</v>
      </c>
      <c r="R137" s="210"/>
      <c r="S137" s="249"/>
      <c r="T137" s="249"/>
      <c r="U137" s="249"/>
      <c r="V137" s="249"/>
      <c r="W137" s="249"/>
      <c r="X137" s="249"/>
      <c r="Y137" s="249"/>
      <c r="Z137" s="249"/>
      <c r="AA137" s="249"/>
      <c r="AB137" s="249"/>
      <c r="AC137" s="249"/>
      <c r="AD137" s="249"/>
      <c r="AE137" s="249"/>
      <c r="AF137" s="249"/>
      <c r="AG137" s="249"/>
      <c r="AH137" s="249"/>
      <c r="AI137" s="249"/>
      <c r="AJ137" s="249"/>
    </row>
    <row r="138" spans="1:36" s="241" customFormat="1" ht="62.4">
      <c r="A138" s="212">
        <f>IF(G138&lt;&gt;"",1+MAX($A$3:A137),"")</f>
        <v>95</v>
      </c>
      <c r="B138" s="242"/>
      <c r="C138" s="255"/>
      <c r="D138" s="214" t="s">
        <v>123</v>
      </c>
      <c r="E138" s="245">
        <v>1</v>
      </c>
      <c r="F138" s="215" t="s">
        <v>88</v>
      </c>
      <c r="G138" s="246">
        <v>0</v>
      </c>
      <c r="H138" s="247">
        <f t="shared" si="135"/>
        <v>1</v>
      </c>
      <c r="I138" s="205">
        <v>3147</v>
      </c>
      <c r="J138" s="205">
        <f t="shared" si="122"/>
        <v>3147</v>
      </c>
      <c r="K138" s="206">
        <v>5.5</v>
      </c>
      <c r="L138" s="207">
        <f t="shared" si="123"/>
        <v>5.5</v>
      </c>
      <c r="M138" s="208">
        <f>'LABOR SHEET'!C$5</f>
        <v>100</v>
      </c>
      <c r="N138" s="205">
        <f t="shared" si="124"/>
        <v>550</v>
      </c>
      <c r="O138" s="205">
        <f t="shared" si="125"/>
        <v>550</v>
      </c>
      <c r="P138" s="205">
        <f t="shared" si="126"/>
        <v>3697</v>
      </c>
      <c r="Q138" s="248">
        <f t="shared" si="127"/>
        <v>3697</v>
      </c>
      <c r="R138" s="210"/>
      <c r="S138" s="249"/>
      <c r="T138" s="249"/>
      <c r="U138" s="249"/>
      <c r="V138" s="249"/>
      <c r="W138" s="249"/>
      <c r="X138" s="249"/>
      <c r="Y138" s="249"/>
      <c r="Z138" s="249"/>
      <c r="AA138" s="249"/>
      <c r="AB138" s="249"/>
      <c r="AC138" s="249"/>
      <c r="AD138" s="249"/>
      <c r="AE138" s="249"/>
      <c r="AF138" s="249"/>
      <c r="AG138" s="249"/>
      <c r="AH138" s="249"/>
      <c r="AI138" s="249"/>
      <c r="AJ138" s="249"/>
    </row>
    <row r="139" spans="1:36" s="241" customFormat="1">
      <c r="A139" s="198" t="str">
        <f>IF(G139&lt;&gt;"",1+MAX($A$3:A138),"")</f>
        <v/>
      </c>
      <c r="B139" s="242"/>
      <c r="C139" s="243"/>
      <c r="D139" s="214"/>
      <c r="E139" s="245"/>
      <c r="F139" s="215"/>
      <c r="G139" s="246"/>
      <c r="H139" s="247"/>
      <c r="I139" s="222"/>
      <c r="J139" s="205"/>
      <c r="K139" s="206"/>
      <c r="L139" s="207"/>
      <c r="M139" s="208"/>
      <c r="N139" s="205"/>
      <c r="O139" s="205"/>
      <c r="P139" s="205"/>
      <c r="Q139" s="248"/>
      <c r="R139" s="210"/>
      <c r="S139" s="249"/>
      <c r="T139" s="249"/>
      <c r="U139" s="249"/>
      <c r="V139" s="249"/>
      <c r="W139" s="249"/>
      <c r="X139" s="249"/>
      <c r="Y139" s="249"/>
      <c r="Z139" s="249"/>
      <c r="AA139" s="249"/>
      <c r="AB139" s="249"/>
      <c r="AC139" s="249"/>
      <c r="AD139" s="249"/>
      <c r="AE139" s="249"/>
      <c r="AF139" s="249"/>
      <c r="AG139" s="249"/>
      <c r="AH139" s="249"/>
      <c r="AI139" s="249"/>
      <c r="AJ139" s="249"/>
    </row>
    <row r="140" spans="1:36" s="241" customFormat="1">
      <c r="A140" s="212" t="str">
        <f>IF(G140&lt;&gt;"",1+MAX($A$3:A139),"")</f>
        <v/>
      </c>
      <c r="B140" s="242"/>
      <c r="C140" s="243"/>
      <c r="D140" s="256" t="s">
        <v>124</v>
      </c>
      <c r="E140" s="245"/>
      <c r="F140" s="215"/>
      <c r="G140" s="246"/>
      <c r="H140" s="247"/>
      <c r="I140" s="222"/>
      <c r="J140" s="205"/>
      <c r="K140" s="206"/>
      <c r="L140" s="207"/>
      <c r="M140" s="208"/>
      <c r="N140" s="205"/>
      <c r="O140" s="205"/>
      <c r="P140" s="205"/>
      <c r="Q140" s="248"/>
      <c r="R140" s="210"/>
      <c r="S140" s="249"/>
      <c r="T140" s="249"/>
      <c r="U140" s="249"/>
      <c r="V140" s="249"/>
      <c r="W140" s="249"/>
      <c r="X140" s="249"/>
      <c r="Y140" s="249"/>
      <c r="Z140" s="249"/>
      <c r="AA140" s="249"/>
      <c r="AB140" s="249"/>
      <c r="AC140" s="249"/>
      <c r="AD140" s="249"/>
      <c r="AE140" s="249"/>
      <c r="AF140" s="249"/>
      <c r="AG140" s="249"/>
      <c r="AH140" s="249"/>
      <c r="AI140" s="249"/>
      <c r="AJ140" s="249"/>
    </row>
    <row r="141" spans="1:36" s="241" customFormat="1">
      <c r="A141" s="198">
        <f>IF(G141&lt;&gt;"",1+MAX($A$3:A140),"")</f>
        <v>96</v>
      </c>
      <c r="B141" s="242"/>
      <c r="C141" s="243"/>
      <c r="D141" s="214" t="s">
        <v>220</v>
      </c>
      <c r="E141" s="245">
        <v>1</v>
      </c>
      <c r="F141" s="215" t="s">
        <v>88</v>
      </c>
      <c r="G141" s="246">
        <v>0</v>
      </c>
      <c r="H141" s="247">
        <f t="shared" ref="H141:H148" si="136">E141*(1+G141)</f>
        <v>1</v>
      </c>
      <c r="I141" s="205">
        <v>139.13</v>
      </c>
      <c r="J141" s="205">
        <f t="shared" ref="J141:J148" si="137">I141*H141</f>
        <v>139.13</v>
      </c>
      <c r="K141" s="206">
        <v>0.85</v>
      </c>
      <c r="L141" s="207">
        <f t="shared" ref="L141:L148" si="138">+K141*H141</f>
        <v>0.85</v>
      </c>
      <c r="M141" s="208">
        <f>'LABOR SHEET'!C$5</f>
        <v>100</v>
      </c>
      <c r="N141" s="205">
        <f t="shared" ref="N141:N148" si="139">K141*M141</f>
        <v>85</v>
      </c>
      <c r="O141" s="205">
        <f t="shared" ref="O141:O148" si="140">M141*L141</f>
        <v>85</v>
      </c>
      <c r="P141" s="205">
        <f t="shared" ref="P141:P148" si="141">I141+N141</f>
        <v>224.13</v>
      </c>
      <c r="Q141" s="248">
        <f t="shared" ref="Q141:Q148" si="142">P141*H141</f>
        <v>224.13</v>
      </c>
      <c r="R141" s="210"/>
      <c r="S141" s="249"/>
      <c r="T141" s="249"/>
      <c r="U141" s="249"/>
      <c r="V141" s="249"/>
      <c r="W141" s="249"/>
      <c r="X141" s="249"/>
      <c r="Y141" s="249"/>
      <c r="Z141" s="249"/>
      <c r="AA141" s="249"/>
      <c r="AB141" s="249"/>
      <c r="AC141" s="249"/>
      <c r="AD141" s="249"/>
      <c r="AE141" s="249"/>
      <c r="AF141" s="249"/>
      <c r="AG141" s="249"/>
      <c r="AH141" s="249"/>
      <c r="AI141" s="249"/>
      <c r="AJ141" s="249"/>
    </row>
    <row r="142" spans="1:36" s="241" customFormat="1">
      <c r="A142" s="212">
        <f>IF(G142&lt;&gt;"",1+MAX($A$3:A141),"")</f>
        <v>97</v>
      </c>
      <c r="B142" s="242"/>
      <c r="C142" s="243"/>
      <c r="D142" s="214" t="s">
        <v>99</v>
      </c>
      <c r="E142" s="245">
        <v>5</v>
      </c>
      <c r="F142" s="215" t="s">
        <v>88</v>
      </c>
      <c r="G142" s="246">
        <v>0</v>
      </c>
      <c r="H142" s="247">
        <f t="shared" si="136"/>
        <v>5</v>
      </c>
      <c r="I142" s="205">
        <v>57.99</v>
      </c>
      <c r="J142" s="205">
        <f t="shared" si="137"/>
        <v>289.95</v>
      </c>
      <c r="K142" s="206">
        <v>0.6</v>
      </c>
      <c r="L142" s="207">
        <f t="shared" si="138"/>
        <v>3</v>
      </c>
      <c r="M142" s="208">
        <f>'LABOR SHEET'!C$5</f>
        <v>100</v>
      </c>
      <c r="N142" s="205">
        <f t="shared" si="139"/>
        <v>60</v>
      </c>
      <c r="O142" s="205">
        <f t="shared" si="140"/>
        <v>300</v>
      </c>
      <c r="P142" s="205">
        <f t="shared" si="141"/>
        <v>117.99000000000001</v>
      </c>
      <c r="Q142" s="248">
        <f t="shared" si="142"/>
        <v>589.95000000000005</v>
      </c>
      <c r="R142" s="210"/>
      <c r="S142" s="249"/>
      <c r="T142" s="249"/>
      <c r="U142" s="249"/>
      <c r="V142" s="249"/>
      <c r="W142" s="249"/>
      <c r="X142" s="249"/>
      <c r="Y142" s="249"/>
      <c r="Z142" s="249"/>
      <c r="AA142" s="249"/>
      <c r="AB142" s="249"/>
      <c r="AC142" s="249"/>
      <c r="AD142" s="249"/>
      <c r="AE142" s="249"/>
      <c r="AF142" s="249"/>
      <c r="AG142" s="249"/>
      <c r="AH142" s="249"/>
      <c r="AI142" s="249"/>
      <c r="AJ142" s="249"/>
    </row>
    <row r="143" spans="1:36" s="241" customFormat="1">
      <c r="A143" s="198">
        <f>IF(G143&lt;&gt;"",1+MAX($A$3:A142),"")</f>
        <v>98</v>
      </c>
      <c r="B143" s="242"/>
      <c r="C143" s="243"/>
      <c r="D143" s="214" t="s">
        <v>125</v>
      </c>
      <c r="E143" s="245">
        <v>2</v>
      </c>
      <c r="F143" s="215" t="s">
        <v>88</v>
      </c>
      <c r="G143" s="246">
        <v>0</v>
      </c>
      <c r="H143" s="247">
        <f t="shared" si="136"/>
        <v>2</v>
      </c>
      <c r="I143" s="205">
        <v>99</v>
      </c>
      <c r="J143" s="205">
        <f t="shared" si="137"/>
        <v>198</v>
      </c>
      <c r="K143" s="206">
        <v>0.86</v>
      </c>
      <c r="L143" s="207">
        <f t="shared" si="138"/>
        <v>1.72</v>
      </c>
      <c r="M143" s="208">
        <f>'LABOR SHEET'!C$5</f>
        <v>100</v>
      </c>
      <c r="N143" s="205">
        <f t="shared" si="139"/>
        <v>86</v>
      </c>
      <c r="O143" s="205">
        <f t="shared" si="140"/>
        <v>172</v>
      </c>
      <c r="P143" s="205">
        <f t="shared" si="141"/>
        <v>185</v>
      </c>
      <c r="Q143" s="248">
        <f t="shared" si="142"/>
        <v>370</v>
      </c>
      <c r="R143" s="210"/>
      <c r="S143" s="249"/>
      <c r="T143" s="249"/>
      <c r="U143" s="249"/>
      <c r="V143" s="249"/>
      <c r="W143" s="249"/>
      <c r="X143" s="249"/>
      <c r="Y143" s="249"/>
      <c r="Z143" s="249"/>
      <c r="AA143" s="249"/>
      <c r="AB143" s="249"/>
      <c r="AC143" s="249"/>
      <c r="AD143" s="249"/>
      <c r="AE143" s="249"/>
      <c r="AF143" s="249"/>
      <c r="AG143" s="249"/>
      <c r="AH143" s="249"/>
      <c r="AI143" s="249"/>
      <c r="AJ143" s="249"/>
    </row>
    <row r="144" spans="1:36" s="241" customFormat="1">
      <c r="A144" s="212">
        <f>IF(G144&lt;&gt;"",1+MAX($A$3:A143),"")</f>
        <v>99</v>
      </c>
      <c r="B144" s="242"/>
      <c r="C144" s="243"/>
      <c r="D144" s="214" t="s">
        <v>126</v>
      </c>
      <c r="E144" s="245">
        <v>1</v>
      </c>
      <c r="F144" s="215" t="s">
        <v>88</v>
      </c>
      <c r="G144" s="246">
        <v>0</v>
      </c>
      <c r="H144" s="247">
        <f t="shared" si="136"/>
        <v>1</v>
      </c>
      <c r="I144" s="205">
        <v>159.97999999999999</v>
      </c>
      <c r="J144" s="205">
        <f t="shared" si="137"/>
        <v>159.97999999999999</v>
      </c>
      <c r="K144" s="206">
        <v>0.7</v>
      </c>
      <c r="L144" s="207">
        <f t="shared" si="138"/>
        <v>0.7</v>
      </c>
      <c r="M144" s="208">
        <f>'LABOR SHEET'!C$5</f>
        <v>100</v>
      </c>
      <c r="N144" s="205">
        <f t="shared" si="139"/>
        <v>70</v>
      </c>
      <c r="O144" s="205">
        <f t="shared" si="140"/>
        <v>70</v>
      </c>
      <c r="P144" s="205">
        <f t="shared" si="141"/>
        <v>229.98</v>
      </c>
      <c r="Q144" s="248">
        <f t="shared" si="142"/>
        <v>229.98</v>
      </c>
      <c r="R144" s="210"/>
      <c r="S144" s="249"/>
      <c r="T144" s="249"/>
      <c r="U144" s="249"/>
      <c r="V144" s="249"/>
      <c r="W144" s="249"/>
      <c r="X144" s="249"/>
      <c r="Y144" s="249"/>
      <c r="Z144" s="249"/>
      <c r="AA144" s="249"/>
      <c r="AB144" s="249"/>
      <c r="AC144" s="249"/>
      <c r="AD144" s="249"/>
      <c r="AE144" s="249"/>
      <c r="AF144" s="249"/>
      <c r="AG144" s="249"/>
      <c r="AH144" s="249"/>
      <c r="AI144" s="249"/>
      <c r="AJ144" s="249"/>
    </row>
    <row r="145" spans="1:36" s="241" customFormat="1">
      <c r="A145" s="198">
        <f>IF(G145&lt;&gt;"",1+MAX($A$3:A144),"")</f>
        <v>100</v>
      </c>
      <c r="B145" s="242"/>
      <c r="C145" s="243"/>
      <c r="D145" s="214" t="s">
        <v>127</v>
      </c>
      <c r="E145" s="245">
        <v>1</v>
      </c>
      <c r="F145" s="215" t="s">
        <v>88</v>
      </c>
      <c r="G145" s="246">
        <v>0</v>
      </c>
      <c r="H145" s="247">
        <f t="shared" si="136"/>
        <v>1</v>
      </c>
      <c r="I145" s="205">
        <v>110</v>
      </c>
      <c r="J145" s="205">
        <f t="shared" si="137"/>
        <v>110</v>
      </c>
      <c r="K145" s="206">
        <v>0.65</v>
      </c>
      <c r="L145" s="207">
        <f t="shared" si="138"/>
        <v>0.65</v>
      </c>
      <c r="M145" s="208">
        <f>'LABOR SHEET'!C$5</f>
        <v>100</v>
      </c>
      <c r="N145" s="205">
        <f t="shared" si="139"/>
        <v>65</v>
      </c>
      <c r="O145" s="205">
        <f t="shared" si="140"/>
        <v>65</v>
      </c>
      <c r="P145" s="205">
        <f t="shared" si="141"/>
        <v>175</v>
      </c>
      <c r="Q145" s="248">
        <f t="shared" si="142"/>
        <v>175</v>
      </c>
      <c r="R145" s="210"/>
      <c r="S145" s="249"/>
      <c r="T145" s="249"/>
      <c r="U145" s="249"/>
      <c r="V145" s="249"/>
      <c r="W145" s="249"/>
      <c r="X145" s="249"/>
      <c r="Y145" s="249"/>
      <c r="Z145" s="249"/>
      <c r="AA145" s="249"/>
      <c r="AB145" s="249"/>
      <c r="AC145" s="249"/>
      <c r="AD145" s="249"/>
      <c r="AE145" s="249"/>
      <c r="AF145" s="249"/>
      <c r="AG145" s="249"/>
      <c r="AH145" s="249"/>
      <c r="AI145" s="249"/>
      <c r="AJ145" s="249"/>
    </row>
    <row r="146" spans="1:36" s="241" customFormat="1">
      <c r="A146" s="212">
        <f>IF(G146&lt;&gt;"",1+MAX($A$3:A145),"")</f>
        <v>101</v>
      </c>
      <c r="B146" s="242"/>
      <c r="C146" s="243"/>
      <c r="D146" s="214" t="s">
        <v>128</v>
      </c>
      <c r="E146" s="245">
        <v>1</v>
      </c>
      <c r="F146" s="215" t="s">
        <v>88</v>
      </c>
      <c r="G146" s="246">
        <v>0</v>
      </c>
      <c r="H146" s="247">
        <f t="shared" si="136"/>
        <v>1</v>
      </c>
      <c r="I146" s="205">
        <v>220</v>
      </c>
      <c r="J146" s="205">
        <f t="shared" si="137"/>
        <v>220</v>
      </c>
      <c r="K146" s="206">
        <v>1.2</v>
      </c>
      <c r="L146" s="207">
        <f t="shared" si="138"/>
        <v>1.2</v>
      </c>
      <c r="M146" s="208">
        <f>'LABOR SHEET'!C$5</f>
        <v>100</v>
      </c>
      <c r="N146" s="205">
        <f t="shared" si="139"/>
        <v>120</v>
      </c>
      <c r="O146" s="205">
        <f t="shared" si="140"/>
        <v>120</v>
      </c>
      <c r="P146" s="205">
        <f t="shared" si="141"/>
        <v>340</v>
      </c>
      <c r="Q146" s="248">
        <f t="shared" si="142"/>
        <v>340</v>
      </c>
      <c r="R146" s="210"/>
      <c r="S146" s="249"/>
      <c r="T146" s="249"/>
      <c r="U146" s="249"/>
      <c r="V146" s="249"/>
      <c r="W146" s="249"/>
      <c r="X146" s="249"/>
      <c r="Y146" s="249"/>
      <c r="Z146" s="249"/>
      <c r="AA146" s="249"/>
      <c r="AB146" s="249"/>
      <c r="AC146" s="249"/>
      <c r="AD146" s="249"/>
      <c r="AE146" s="249"/>
      <c r="AF146" s="249"/>
      <c r="AG146" s="249"/>
      <c r="AH146" s="249"/>
      <c r="AI146" s="249"/>
      <c r="AJ146" s="249"/>
    </row>
    <row r="147" spans="1:36" s="241" customFormat="1">
      <c r="A147" s="198">
        <f>IF(G147&lt;&gt;"",1+MAX($A$3:A146),"")</f>
        <v>102</v>
      </c>
      <c r="B147" s="242"/>
      <c r="C147" s="243"/>
      <c r="D147" s="214" t="s">
        <v>129</v>
      </c>
      <c r="E147" s="245">
        <v>2</v>
      </c>
      <c r="F147" s="215" t="s">
        <v>88</v>
      </c>
      <c r="G147" s="246">
        <v>0</v>
      </c>
      <c r="H147" s="247">
        <f t="shared" si="136"/>
        <v>2</v>
      </c>
      <c r="I147" s="205">
        <v>225</v>
      </c>
      <c r="J147" s="205">
        <f t="shared" si="137"/>
        <v>450</v>
      </c>
      <c r="K147" s="206">
        <v>1.85</v>
      </c>
      <c r="L147" s="207">
        <f t="shared" si="138"/>
        <v>3.7</v>
      </c>
      <c r="M147" s="208">
        <f>'LABOR SHEET'!C$5</f>
        <v>100</v>
      </c>
      <c r="N147" s="205">
        <f t="shared" si="139"/>
        <v>185</v>
      </c>
      <c r="O147" s="205">
        <f t="shared" si="140"/>
        <v>370</v>
      </c>
      <c r="P147" s="205">
        <f t="shared" si="141"/>
        <v>410</v>
      </c>
      <c r="Q147" s="248">
        <f t="shared" si="142"/>
        <v>820</v>
      </c>
      <c r="R147" s="210"/>
      <c r="S147" s="249"/>
      <c r="T147" s="249"/>
      <c r="U147" s="249"/>
      <c r="V147" s="249"/>
      <c r="W147" s="249"/>
      <c r="X147" s="249"/>
      <c r="Y147" s="249"/>
      <c r="Z147" s="249"/>
      <c r="AA147" s="249"/>
      <c r="AB147" s="249"/>
      <c r="AC147" s="249"/>
      <c r="AD147" s="249"/>
      <c r="AE147" s="249"/>
      <c r="AF147" s="249"/>
      <c r="AG147" s="249"/>
      <c r="AH147" s="249"/>
      <c r="AI147" s="249"/>
      <c r="AJ147" s="249"/>
    </row>
    <row r="148" spans="1:36" s="241" customFormat="1">
      <c r="A148" s="212">
        <f>IF(G148&lt;&gt;"",1+MAX($A$3:A147),"")</f>
        <v>103</v>
      </c>
      <c r="B148" s="242"/>
      <c r="C148" s="243"/>
      <c r="D148" s="214" t="s">
        <v>130</v>
      </c>
      <c r="E148" s="245">
        <v>5</v>
      </c>
      <c r="F148" s="215" t="s">
        <v>88</v>
      </c>
      <c r="G148" s="246">
        <v>0</v>
      </c>
      <c r="H148" s="247">
        <f t="shared" si="136"/>
        <v>5</v>
      </c>
      <c r="I148" s="205">
        <v>12</v>
      </c>
      <c r="J148" s="205">
        <f t="shared" si="137"/>
        <v>60</v>
      </c>
      <c r="K148" s="206">
        <v>0.22</v>
      </c>
      <c r="L148" s="207">
        <f t="shared" si="138"/>
        <v>1.1000000000000001</v>
      </c>
      <c r="M148" s="208">
        <f>'LABOR SHEET'!C$5</f>
        <v>100</v>
      </c>
      <c r="N148" s="205">
        <f t="shared" si="139"/>
        <v>22</v>
      </c>
      <c r="O148" s="205">
        <f t="shared" si="140"/>
        <v>110.00000000000001</v>
      </c>
      <c r="P148" s="205">
        <f t="shared" si="141"/>
        <v>34</v>
      </c>
      <c r="Q148" s="248">
        <f t="shared" si="142"/>
        <v>170</v>
      </c>
      <c r="R148" s="210"/>
      <c r="S148" s="249"/>
      <c r="T148" s="249"/>
      <c r="U148" s="249"/>
      <c r="V148" s="249"/>
      <c r="W148" s="249"/>
      <c r="X148" s="249"/>
      <c r="Y148" s="249"/>
      <c r="Z148" s="249"/>
      <c r="AA148" s="249"/>
      <c r="AB148" s="249"/>
      <c r="AC148" s="249"/>
      <c r="AD148" s="249"/>
      <c r="AE148" s="249"/>
      <c r="AF148" s="249"/>
      <c r="AG148" s="249"/>
      <c r="AH148" s="249"/>
      <c r="AI148" s="249"/>
      <c r="AJ148" s="249"/>
    </row>
    <row r="149" spans="1:36" s="241" customFormat="1">
      <c r="A149" s="198" t="str">
        <f>IF(G149&lt;&gt;"",1+MAX($A$3:A148),"")</f>
        <v/>
      </c>
      <c r="B149" s="242"/>
      <c r="C149" s="243"/>
      <c r="D149" s="214"/>
      <c r="E149" s="245"/>
      <c r="F149" s="215"/>
      <c r="G149" s="246"/>
      <c r="H149" s="247"/>
      <c r="I149" s="222"/>
      <c r="J149" s="205"/>
      <c r="K149" s="206"/>
      <c r="L149" s="207"/>
      <c r="M149" s="208"/>
      <c r="N149" s="205"/>
      <c r="O149" s="205"/>
      <c r="P149" s="205"/>
      <c r="Q149" s="248"/>
      <c r="R149" s="210"/>
      <c r="S149" s="249"/>
      <c r="T149" s="249"/>
      <c r="U149" s="249"/>
      <c r="V149" s="249"/>
      <c r="W149" s="249"/>
      <c r="X149" s="249"/>
      <c r="Y149" s="249"/>
      <c r="Z149" s="249"/>
      <c r="AA149" s="249"/>
      <c r="AB149" s="249"/>
      <c r="AC149" s="249"/>
      <c r="AD149" s="249"/>
      <c r="AE149" s="249"/>
      <c r="AF149" s="249"/>
      <c r="AG149" s="249"/>
      <c r="AH149" s="249"/>
      <c r="AI149" s="249"/>
      <c r="AJ149" s="249"/>
    </row>
    <row r="150" spans="1:36" s="241" customFormat="1">
      <c r="A150" s="212" t="str">
        <f>IF(G150&lt;&gt;"",1+MAX($A$3:A149),"")</f>
        <v/>
      </c>
      <c r="B150" s="242"/>
      <c r="C150" s="243"/>
      <c r="D150" s="256" t="s">
        <v>131</v>
      </c>
      <c r="E150" s="245"/>
      <c r="F150" s="215"/>
      <c r="G150" s="246"/>
      <c r="H150" s="247"/>
      <c r="I150" s="222"/>
      <c r="J150" s="205"/>
      <c r="K150" s="206"/>
      <c r="L150" s="207"/>
      <c r="M150" s="208"/>
      <c r="N150" s="205"/>
      <c r="O150" s="205"/>
      <c r="P150" s="205"/>
      <c r="Q150" s="248"/>
      <c r="R150" s="210"/>
      <c r="S150" s="249"/>
      <c r="T150" s="249"/>
      <c r="U150" s="249"/>
      <c r="V150" s="249"/>
      <c r="W150" s="249"/>
      <c r="X150" s="249"/>
      <c r="Y150" s="249"/>
      <c r="Z150" s="249"/>
      <c r="AA150" s="249"/>
      <c r="AB150" s="249"/>
      <c r="AC150" s="249"/>
      <c r="AD150" s="249"/>
      <c r="AE150" s="249"/>
      <c r="AF150" s="249"/>
      <c r="AG150" s="249"/>
      <c r="AH150" s="249"/>
      <c r="AI150" s="249"/>
      <c r="AJ150" s="249"/>
    </row>
    <row r="151" spans="1:36" s="241" customFormat="1">
      <c r="A151" s="198">
        <f>IF(G151&lt;&gt;"",1+MAX($A$3:A150),"")</f>
        <v>104</v>
      </c>
      <c r="B151" s="242"/>
      <c r="C151" s="243"/>
      <c r="D151" s="214" t="s">
        <v>132</v>
      </c>
      <c r="E151" s="245">
        <v>2</v>
      </c>
      <c r="F151" s="215" t="s">
        <v>88</v>
      </c>
      <c r="G151" s="246">
        <v>0</v>
      </c>
      <c r="H151" s="247">
        <f t="shared" ref="H151:H158" si="143">E151*(1+G151)</f>
        <v>2</v>
      </c>
      <c r="I151" s="205">
        <v>26.41</v>
      </c>
      <c r="J151" s="205">
        <f t="shared" ref="J151:J158" si="144">I151*H151</f>
        <v>52.82</v>
      </c>
      <c r="K151" s="206">
        <v>0.4</v>
      </c>
      <c r="L151" s="207">
        <f t="shared" ref="L151:L158" si="145">+K151*H151</f>
        <v>0.8</v>
      </c>
      <c r="M151" s="208">
        <f>'LABOR SHEET'!C$5</f>
        <v>100</v>
      </c>
      <c r="N151" s="205">
        <f t="shared" ref="N151:N158" si="146">K151*M151</f>
        <v>40</v>
      </c>
      <c r="O151" s="205">
        <f t="shared" ref="O151:O158" si="147">M151*L151</f>
        <v>80</v>
      </c>
      <c r="P151" s="205">
        <f t="shared" ref="P151:P158" si="148">I151+N151</f>
        <v>66.41</v>
      </c>
      <c r="Q151" s="248">
        <f t="shared" ref="Q151:Q158" si="149">P151*H151</f>
        <v>132.82</v>
      </c>
      <c r="R151" s="210"/>
      <c r="S151" s="249"/>
      <c r="T151" s="249"/>
      <c r="U151" s="249"/>
      <c r="V151" s="249"/>
      <c r="W151" s="249"/>
      <c r="X151" s="249"/>
      <c r="Y151" s="249"/>
      <c r="Z151" s="249"/>
      <c r="AA151" s="249"/>
      <c r="AB151" s="249"/>
      <c r="AC151" s="249"/>
      <c r="AD151" s="249"/>
      <c r="AE151" s="249"/>
      <c r="AF151" s="249"/>
      <c r="AG151" s="249"/>
      <c r="AH151" s="249"/>
      <c r="AI151" s="249"/>
      <c r="AJ151" s="249"/>
    </row>
    <row r="152" spans="1:36" s="241" customFormat="1">
      <c r="A152" s="212">
        <f>IF(G152&lt;&gt;"",1+MAX($A$3:A151),"")</f>
        <v>105</v>
      </c>
      <c r="B152" s="242"/>
      <c r="C152" s="243"/>
      <c r="D152" s="214" t="s">
        <v>133</v>
      </c>
      <c r="E152" s="245">
        <v>2</v>
      </c>
      <c r="F152" s="215" t="s">
        <v>88</v>
      </c>
      <c r="G152" s="246">
        <v>0</v>
      </c>
      <c r="H152" s="247">
        <f t="shared" si="143"/>
        <v>2</v>
      </c>
      <c r="I152" s="205">
        <v>35.950000000000003</v>
      </c>
      <c r="J152" s="205">
        <f t="shared" si="144"/>
        <v>71.900000000000006</v>
      </c>
      <c r="K152" s="206">
        <v>0.45</v>
      </c>
      <c r="L152" s="207">
        <f t="shared" si="145"/>
        <v>0.9</v>
      </c>
      <c r="M152" s="208">
        <f>'LABOR SHEET'!C$5</f>
        <v>100</v>
      </c>
      <c r="N152" s="205">
        <f t="shared" si="146"/>
        <v>45</v>
      </c>
      <c r="O152" s="205">
        <f t="shared" si="147"/>
        <v>90</v>
      </c>
      <c r="P152" s="205">
        <f t="shared" si="148"/>
        <v>80.95</v>
      </c>
      <c r="Q152" s="248">
        <f t="shared" si="149"/>
        <v>161.9</v>
      </c>
      <c r="R152" s="210"/>
      <c r="S152" s="249"/>
      <c r="T152" s="249"/>
      <c r="U152" s="249"/>
      <c r="V152" s="249"/>
      <c r="W152" s="249"/>
      <c r="X152" s="249"/>
      <c r="Y152" s="249"/>
      <c r="Z152" s="249"/>
      <c r="AA152" s="249"/>
      <c r="AB152" s="249"/>
      <c r="AC152" s="249"/>
      <c r="AD152" s="249"/>
      <c r="AE152" s="249"/>
      <c r="AF152" s="249"/>
      <c r="AG152" s="249"/>
      <c r="AH152" s="249"/>
      <c r="AI152" s="249"/>
      <c r="AJ152" s="249"/>
    </row>
    <row r="153" spans="1:36" s="241" customFormat="1">
      <c r="A153" s="198">
        <f>IF(G153&lt;&gt;"",1+MAX($A$3:A152),"")</f>
        <v>106</v>
      </c>
      <c r="B153" s="242"/>
      <c r="C153" s="243"/>
      <c r="D153" s="214" t="s">
        <v>134</v>
      </c>
      <c r="E153" s="245">
        <v>2</v>
      </c>
      <c r="F153" s="215" t="s">
        <v>88</v>
      </c>
      <c r="G153" s="246">
        <v>0</v>
      </c>
      <c r="H153" s="247">
        <f t="shared" si="143"/>
        <v>2</v>
      </c>
      <c r="I153" s="205">
        <v>410</v>
      </c>
      <c r="J153" s="205">
        <f t="shared" si="144"/>
        <v>820</v>
      </c>
      <c r="K153" s="206">
        <v>2</v>
      </c>
      <c r="L153" s="207">
        <f t="shared" si="145"/>
        <v>4</v>
      </c>
      <c r="M153" s="208">
        <f>'LABOR SHEET'!C$5</f>
        <v>100</v>
      </c>
      <c r="N153" s="205">
        <f t="shared" si="146"/>
        <v>200</v>
      </c>
      <c r="O153" s="205">
        <f t="shared" si="147"/>
        <v>400</v>
      </c>
      <c r="P153" s="205">
        <f t="shared" si="148"/>
        <v>610</v>
      </c>
      <c r="Q153" s="248">
        <f t="shared" si="149"/>
        <v>1220</v>
      </c>
      <c r="R153" s="210"/>
      <c r="S153" s="249"/>
      <c r="T153" s="249"/>
      <c r="U153" s="249"/>
      <c r="V153" s="249"/>
      <c r="W153" s="249"/>
      <c r="X153" s="249"/>
      <c r="Y153" s="249"/>
      <c r="Z153" s="249"/>
      <c r="AA153" s="249"/>
      <c r="AB153" s="249"/>
      <c r="AC153" s="249"/>
      <c r="AD153" s="249"/>
      <c r="AE153" s="249"/>
      <c r="AF153" s="249"/>
      <c r="AG153" s="249"/>
      <c r="AH153" s="249"/>
      <c r="AI153" s="249"/>
      <c r="AJ153" s="249"/>
    </row>
    <row r="154" spans="1:36" s="241" customFormat="1">
      <c r="A154" s="212">
        <f>IF(G154&lt;&gt;"",1+MAX($A$3:A153),"")</f>
        <v>107</v>
      </c>
      <c r="B154" s="242"/>
      <c r="C154" s="243"/>
      <c r="D154" s="214" t="s">
        <v>135</v>
      </c>
      <c r="E154" s="245">
        <v>1</v>
      </c>
      <c r="F154" s="215" t="s">
        <v>88</v>
      </c>
      <c r="G154" s="246">
        <v>0</v>
      </c>
      <c r="H154" s="247">
        <f t="shared" si="143"/>
        <v>1</v>
      </c>
      <c r="I154" s="205">
        <v>76.599999999999994</v>
      </c>
      <c r="J154" s="205">
        <f t="shared" si="144"/>
        <v>76.599999999999994</v>
      </c>
      <c r="K154" s="206">
        <v>0.6</v>
      </c>
      <c r="L154" s="207">
        <f t="shared" si="145"/>
        <v>0.6</v>
      </c>
      <c r="M154" s="208">
        <f>'LABOR SHEET'!C$5</f>
        <v>100</v>
      </c>
      <c r="N154" s="205">
        <f t="shared" si="146"/>
        <v>60</v>
      </c>
      <c r="O154" s="205">
        <f t="shared" si="147"/>
        <v>60</v>
      </c>
      <c r="P154" s="205">
        <f t="shared" si="148"/>
        <v>136.6</v>
      </c>
      <c r="Q154" s="248">
        <f t="shared" si="149"/>
        <v>136.6</v>
      </c>
      <c r="R154" s="210"/>
      <c r="S154" s="249"/>
      <c r="T154" s="249"/>
      <c r="U154" s="249"/>
      <c r="V154" s="249"/>
      <c r="W154" s="249"/>
      <c r="X154" s="249"/>
      <c r="Y154" s="249"/>
      <c r="Z154" s="249"/>
      <c r="AA154" s="249"/>
      <c r="AB154" s="249"/>
      <c r="AC154" s="249"/>
      <c r="AD154" s="249"/>
      <c r="AE154" s="249"/>
      <c r="AF154" s="249"/>
      <c r="AG154" s="249"/>
      <c r="AH154" s="249"/>
      <c r="AI154" s="249"/>
      <c r="AJ154" s="249"/>
    </row>
    <row r="155" spans="1:36" s="241" customFormat="1">
      <c r="A155" s="198">
        <f>IF(G155&lt;&gt;"",1+MAX($A$3:A154),"")</f>
        <v>108</v>
      </c>
      <c r="B155" s="242"/>
      <c r="C155" s="243"/>
      <c r="D155" s="214" t="s">
        <v>136</v>
      </c>
      <c r="E155" s="245">
        <v>2</v>
      </c>
      <c r="F155" s="215" t="s">
        <v>88</v>
      </c>
      <c r="G155" s="246">
        <v>0</v>
      </c>
      <c r="H155" s="247">
        <f t="shared" si="143"/>
        <v>2</v>
      </c>
      <c r="I155" s="205">
        <v>186</v>
      </c>
      <c r="J155" s="205">
        <f t="shared" si="144"/>
        <v>372</v>
      </c>
      <c r="K155" s="206">
        <v>1.05</v>
      </c>
      <c r="L155" s="207">
        <f t="shared" si="145"/>
        <v>2.1</v>
      </c>
      <c r="M155" s="208">
        <f>'LABOR SHEET'!C$5</f>
        <v>100</v>
      </c>
      <c r="N155" s="205">
        <f t="shared" si="146"/>
        <v>105</v>
      </c>
      <c r="O155" s="205">
        <f t="shared" si="147"/>
        <v>210</v>
      </c>
      <c r="P155" s="205">
        <f t="shared" si="148"/>
        <v>291</v>
      </c>
      <c r="Q155" s="248">
        <f t="shared" si="149"/>
        <v>582</v>
      </c>
      <c r="R155" s="210"/>
      <c r="S155" s="249"/>
      <c r="T155" s="249"/>
      <c r="U155" s="249"/>
      <c r="V155" s="249"/>
      <c r="W155" s="249"/>
      <c r="X155" s="249"/>
      <c r="Y155" s="249"/>
      <c r="Z155" s="249"/>
      <c r="AA155" s="249"/>
      <c r="AB155" s="249"/>
      <c r="AC155" s="249"/>
      <c r="AD155" s="249"/>
      <c r="AE155" s="249"/>
      <c r="AF155" s="249"/>
      <c r="AG155" s="249"/>
      <c r="AH155" s="249"/>
      <c r="AI155" s="249"/>
      <c r="AJ155" s="249"/>
    </row>
    <row r="156" spans="1:36" s="241" customFormat="1">
      <c r="A156" s="212">
        <f>IF(G156&lt;&gt;"",1+MAX($A$3:A155),"")</f>
        <v>109</v>
      </c>
      <c r="B156" s="242"/>
      <c r="C156" s="243"/>
      <c r="D156" s="214" t="s">
        <v>137</v>
      </c>
      <c r="E156" s="245">
        <v>2</v>
      </c>
      <c r="F156" s="215" t="s">
        <v>88</v>
      </c>
      <c r="G156" s="246">
        <v>0</v>
      </c>
      <c r="H156" s="247">
        <f t="shared" si="143"/>
        <v>2</v>
      </c>
      <c r="I156" s="205">
        <v>144</v>
      </c>
      <c r="J156" s="205">
        <f t="shared" si="144"/>
        <v>288</v>
      </c>
      <c r="K156" s="206">
        <v>0.65</v>
      </c>
      <c r="L156" s="207">
        <f t="shared" si="145"/>
        <v>1.3</v>
      </c>
      <c r="M156" s="208">
        <f>'LABOR SHEET'!C$5</f>
        <v>100</v>
      </c>
      <c r="N156" s="205">
        <f t="shared" si="146"/>
        <v>65</v>
      </c>
      <c r="O156" s="205">
        <f t="shared" si="147"/>
        <v>130</v>
      </c>
      <c r="P156" s="205">
        <f t="shared" si="148"/>
        <v>209</v>
      </c>
      <c r="Q156" s="248">
        <f t="shared" si="149"/>
        <v>418</v>
      </c>
      <c r="R156" s="210"/>
      <c r="S156" s="249"/>
      <c r="T156" s="249"/>
      <c r="U156" s="249"/>
      <c r="V156" s="249"/>
      <c r="W156" s="249"/>
      <c r="X156" s="249"/>
      <c r="Y156" s="249"/>
      <c r="Z156" s="249"/>
      <c r="AA156" s="249"/>
      <c r="AB156" s="249"/>
      <c r="AC156" s="249"/>
      <c r="AD156" s="249"/>
      <c r="AE156" s="249"/>
      <c r="AF156" s="249"/>
      <c r="AG156" s="249"/>
      <c r="AH156" s="249"/>
      <c r="AI156" s="249"/>
      <c r="AJ156" s="249"/>
    </row>
    <row r="157" spans="1:36" s="241" customFormat="1">
      <c r="A157" s="198">
        <f>IF(G157&lt;&gt;"",1+MAX($A$3:A156),"")</f>
        <v>110</v>
      </c>
      <c r="B157" s="242"/>
      <c r="C157" s="243"/>
      <c r="D157" s="214" t="s">
        <v>130</v>
      </c>
      <c r="E157" s="245">
        <v>2</v>
      </c>
      <c r="F157" s="215" t="s">
        <v>88</v>
      </c>
      <c r="G157" s="246">
        <v>0</v>
      </c>
      <c r="H157" s="247">
        <f t="shared" si="143"/>
        <v>2</v>
      </c>
      <c r="I157" s="205">
        <v>12</v>
      </c>
      <c r="J157" s="205">
        <f t="shared" si="144"/>
        <v>24</v>
      </c>
      <c r="K157" s="206">
        <v>0.22</v>
      </c>
      <c r="L157" s="207">
        <f t="shared" si="145"/>
        <v>0.44</v>
      </c>
      <c r="M157" s="208">
        <f>'LABOR SHEET'!C$5</f>
        <v>100</v>
      </c>
      <c r="N157" s="205">
        <f t="shared" si="146"/>
        <v>22</v>
      </c>
      <c r="O157" s="205">
        <f t="shared" si="147"/>
        <v>44</v>
      </c>
      <c r="P157" s="205">
        <f t="shared" si="148"/>
        <v>34</v>
      </c>
      <c r="Q157" s="248">
        <f t="shared" si="149"/>
        <v>68</v>
      </c>
      <c r="R157" s="210"/>
      <c r="S157" s="249"/>
      <c r="T157" s="249"/>
      <c r="U157" s="249"/>
      <c r="V157" s="249"/>
      <c r="W157" s="249"/>
      <c r="X157" s="249"/>
      <c r="Y157" s="249"/>
      <c r="Z157" s="249"/>
      <c r="AA157" s="249"/>
      <c r="AB157" s="249"/>
      <c r="AC157" s="249"/>
      <c r="AD157" s="249"/>
      <c r="AE157" s="249"/>
      <c r="AF157" s="249"/>
      <c r="AG157" s="249"/>
      <c r="AH157" s="249"/>
      <c r="AI157" s="249"/>
      <c r="AJ157" s="249"/>
    </row>
    <row r="158" spans="1:36" s="241" customFormat="1">
      <c r="A158" s="212">
        <f>IF(G158&lt;&gt;"",1+MAX($A$3:A157),"")</f>
        <v>111</v>
      </c>
      <c r="B158" s="242"/>
      <c r="C158" s="243"/>
      <c r="D158" s="214" t="s">
        <v>138</v>
      </c>
      <c r="E158" s="245">
        <v>8</v>
      </c>
      <c r="F158" s="215" t="s">
        <v>88</v>
      </c>
      <c r="G158" s="246">
        <v>0</v>
      </c>
      <c r="H158" s="247">
        <f t="shared" si="143"/>
        <v>8</v>
      </c>
      <c r="I158" s="205">
        <v>80.989999999999995</v>
      </c>
      <c r="J158" s="205">
        <f t="shared" si="144"/>
        <v>647.91999999999996</v>
      </c>
      <c r="K158" s="206">
        <v>0.42</v>
      </c>
      <c r="L158" s="207">
        <f t="shared" si="145"/>
        <v>3.36</v>
      </c>
      <c r="M158" s="208">
        <f>'LABOR SHEET'!C$5</f>
        <v>100</v>
      </c>
      <c r="N158" s="205">
        <f t="shared" si="146"/>
        <v>42</v>
      </c>
      <c r="O158" s="205">
        <f t="shared" si="147"/>
        <v>336</v>
      </c>
      <c r="P158" s="205">
        <f t="shared" si="148"/>
        <v>122.99</v>
      </c>
      <c r="Q158" s="248">
        <f t="shared" si="149"/>
        <v>983.92</v>
      </c>
      <c r="R158" s="210"/>
      <c r="S158" s="249"/>
      <c r="T158" s="249"/>
      <c r="U158" s="249"/>
      <c r="V158" s="249"/>
      <c r="W158" s="249"/>
      <c r="X158" s="249"/>
      <c r="Y158" s="249"/>
      <c r="Z158" s="249"/>
      <c r="AA158" s="249"/>
      <c r="AB158" s="249"/>
      <c r="AC158" s="249"/>
      <c r="AD158" s="249"/>
      <c r="AE158" s="249"/>
      <c r="AF158" s="249"/>
      <c r="AG158" s="249"/>
      <c r="AH158" s="249"/>
      <c r="AI158" s="249"/>
      <c r="AJ158" s="249"/>
    </row>
    <row r="159" spans="1:36" s="241" customFormat="1">
      <c r="A159" s="198" t="str">
        <f>IF(G159&lt;&gt;"",1+MAX($A$3:A158),"")</f>
        <v/>
      </c>
      <c r="B159" s="242"/>
      <c r="C159" s="243"/>
      <c r="D159" s="214"/>
      <c r="E159" s="245"/>
      <c r="F159" s="215"/>
      <c r="G159" s="246"/>
      <c r="H159" s="247"/>
      <c r="I159" s="222"/>
      <c r="J159" s="205"/>
      <c r="K159" s="206"/>
      <c r="L159" s="207"/>
      <c r="M159" s="208"/>
      <c r="N159" s="205"/>
      <c r="O159" s="205"/>
      <c r="P159" s="205"/>
      <c r="Q159" s="248"/>
      <c r="R159" s="210"/>
      <c r="S159" s="249"/>
      <c r="T159" s="249"/>
      <c r="U159" s="249"/>
      <c r="V159" s="249"/>
      <c r="W159" s="249"/>
      <c r="X159" s="249"/>
      <c r="Y159" s="249"/>
      <c r="Z159" s="249"/>
      <c r="AA159" s="249"/>
      <c r="AB159" s="249"/>
      <c r="AC159" s="249"/>
      <c r="AD159" s="249"/>
      <c r="AE159" s="249"/>
      <c r="AF159" s="249"/>
      <c r="AG159" s="249"/>
      <c r="AH159" s="249"/>
      <c r="AI159" s="249"/>
      <c r="AJ159" s="249"/>
    </row>
    <row r="160" spans="1:36" s="241" customFormat="1">
      <c r="A160" s="212" t="str">
        <f>IF(G160&lt;&gt;"",1+MAX($A$3:A159),"")</f>
        <v/>
      </c>
      <c r="B160" s="242"/>
      <c r="C160" s="243"/>
      <c r="D160" s="256" t="s">
        <v>139</v>
      </c>
      <c r="E160" s="245"/>
      <c r="F160" s="215"/>
      <c r="G160" s="246"/>
      <c r="H160" s="247"/>
      <c r="I160" s="222"/>
      <c r="J160" s="205"/>
      <c r="K160" s="206"/>
      <c r="L160" s="207"/>
      <c r="M160" s="208"/>
      <c r="N160" s="205"/>
      <c r="O160" s="205"/>
      <c r="P160" s="205"/>
      <c r="Q160" s="248"/>
      <c r="R160" s="210"/>
      <c r="S160" s="249"/>
      <c r="T160" s="249"/>
      <c r="U160" s="249"/>
      <c r="V160" s="249"/>
      <c r="W160" s="249"/>
      <c r="X160" s="249"/>
      <c r="Y160" s="249"/>
      <c r="Z160" s="249"/>
      <c r="AA160" s="249"/>
      <c r="AB160" s="249"/>
      <c r="AC160" s="249"/>
      <c r="AD160" s="249"/>
      <c r="AE160" s="249"/>
      <c r="AF160" s="249"/>
      <c r="AG160" s="249"/>
      <c r="AH160" s="249"/>
      <c r="AI160" s="249"/>
      <c r="AJ160" s="249"/>
    </row>
    <row r="161" spans="1:36" s="241" customFormat="1">
      <c r="A161" s="198">
        <f>IF(G161&lt;&gt;"",1+MAX($A$3:A160),"")</f>
        <v>112</v>
      </c>
      <c r="B161" s="242"/>
      <c r="C161" s="243"/>
      <c r="D161" s="214" t="s">
        <v>140</v>
      </c>
      <c r="E161" s="245">
        <v>2</v>
      </c>
      <c r="F161" s="215" t="s">
        <v>88</v>
      </c>
      <c r="G161" s="246">
        <v>0</v>
      </c>
      <c r="H161" s="247">
        <f t="shared" ref="H161:H164" si="150">E161*(1+G161)</f>
        <v>2</v>
      </c>
      <c r="I161" s="205">
        <v>29</v>
      </c>
      <c r="J161" s="205">
        <f t="shared" ref="J161:J169" si="151">I161*H161</f>
        <v>58</v>
      </c>
      <c r="K161" s="206">
        <v>0.22</v>
      </c>
      <c r="L161" s="207">
        <f t="shared" ref="L161:L169" si="152">+K161*H161</f>
        <v>0.44</v>
      </c>
      <c r="M161" s="208">
        <f>'LABOR SHEET'!C$5</f>
        <v>100</v>
      </c>
      <c r="N161" s="205">
        <f t="shared" ref="N161:N169" si="153">K161*M161</f>
        <v>22</v>
      </c>
      <c r="O161" s="205">
        <f t="shared" ref="O161:O169" si="154">M161*L161</f>
        <v>44</v>
      </c>
      <c r="P161" s="205">
        <f t="shared" ref="P161:P169" si="155">I161+N161</f>
        <v>51</v>
      </c>
      <c r="Q161" s="248">
        <f t="shared" ref="Q161:Q169" si="156">P161*H161</f>
        <v>102</v>
      </c>
      <c r="R161" s="210"/>
      <c r="S161" s="249"/>
      <c r="T161" s="249"/>
      <c r="U161" s="249"/>
      <c r="V161" s="249"/>
      <c r="W161" s="249"/>
      <c r="X161" s="249"/>
      <c r="Y161" s="249"/>
      <c r="Z161" s="249"/>
      <c r="AA161" s="249"/>
      <c r="AB161" s="249"/>
      <c r="AC161" s="249"/>
      <c r="AD161" s="249"/>
      <c r="AE161" s="249"/>
      <c r="AF161" s="249"/>
      <c r="AG161" s="249"/>
      <c r="AH161" s="249"/>
      <c r="AI161" s="249"/>
      <c r="AJ161" s="249"/>
    </row>
    <row r="162" spans="1:36" s="241" customFormat="1">
      <c r="A162" s="212">
        <f>IF(G162&lt;&gt;"",1+MAX($A$3:A161),"")</f>
        <v>113</v>
      </c>
      <c r="B162" s="242"/>
      <c r="C162" s="243"/>
      <c r="D162" s="214" t="s">
        <v>141</v>
      </c>
      <c r="E162" s="245">
        <v>2</v>
      </c>
      <c r="F162" s="215" t="s">
        <v>88</v>
      </c>
      <c r="G162" s="246">
        <v>0</v>
      </c>
      <c r="H162" s="247">
        <f t="shared" si="150"/>
        <v>2</v>
      </c>
      <c r="I162" s="205">
        <v>199.99</v>
      </c>
      <c r="J162" s="205">
        <f t="shared" si="151"/>
        <v>399.98</v>
      </c>
      <c r="K162" s="206">
        <v>1.05</v>
      </c>
      <c r="L162" s="207">
        <f t="shared" si="152"/>
        <v>2.1</v>
      </c>
      <c r="M162" s="208">
        <f>'LABOR SHEET'!C$5</f>
        <v>100</v>
      </c>
      <c r="N162" s="205">
        <f t="shared" si="153"/>
        <v>105</v>
      </c>
      <c r="O162" s="205">
        <f t="shared" si="154"/>
        <v>210</v>
      </c>
      <c r="P162" s="205">
        <f t="shared" si="155"/>
        <v>304.99</v>
      </c>
      <c r="Q162" s="248">
        <f t="shared" si="156"/>
        <v>609.98</v>
      </c>
      <c r="R162" s="210"/>
      <c r="S162" s="249"/>
      <c r="T162" s="249"/>
      <c r="U162" s="249"/>
      <c r="V162" s="249"/>
      <c r="W162" s="249"/>
      <c r="X162" s="249"/>
      <c r="Y162" s="249"/>
      <c r="Z162" s="249"/>
      <c r="AA162" s="249"/>
      <c r="AB162" s="249"/>
      <c r="AC162" s="249"/>
      <c r="AD162" s="249"/>
      <c r="AE162" s="249"/>
      <c r="AF162" s="249"/>
      <c r="AG162" s="249"/>
      <c r="AH162" s="249"/>
      <c r="AI162" s="249"/>
      <c r="AJ162" s="249"/>
    </row>
    <row r="163" spans="1:36" s="241" customFormat="1">
      <c r="A163" s="198">
        <f>IF(G163&lt;&gt;"",1+MAX($A$3:A162),"")</f>
        <v>114</v>
      </c>
      <c r="B163" s="242"/>
      <c r="C163" s="243"/>
      <c r="D163" s="214" t="s">
        <v>142</v>
      </c>
      <c r="E163" s="245">
        <v>2</v>
      </c>
      <c r="F163" s="215" t="s">
        <v>88</v>
      </c>
      <c r="G163" s="246">
        <v>0</v>
      </c>
      <c r="H163" s="247">
        <f t="shared" si="150"/>
        <v>2</v>
      </c>
      <c r="I163" s="205">
        <v>91.4</v>
      </c>
      <c r="J163" s="205">
        <f t="shared" si="151"/>
        <v>182.8</v>
      </c>
      <c r="K163" s="206">
        <v>0.86</v>
      </c>
      <c r="L163" s="207">
        <f t="shared" si="152"/>
        <v>1.72</v>
      </c>
      <c r="M163" s="208">
        <f>'LABOR SHEET'!C$5</f>
        <v>100</v>
      </c>
      <c r="N163" s="205">
        <f t="shared" si="153"/>
        <v>86</v>
      </c>
      <c r="O163" s="205">
        <f t="shared" si="154"/>
        <v>172</v>
      </c>
      <c r="P163" s="205">
        <f t="shared" si="155"/>
        <v>177.4</v>
      </c>
      <c r="Q163" s="248">
        <f t="shared" si="156"/>
        <v>354.8</v>
      </c>
      <c r="R163" s="210"/>
      <c r="S163" s="249"/>
      <c r="T163" s="249"/>
      <c r="U163" s="249"/>
      <c r="V163" s="249"/>
      <c r="W163" s="249"/>
      <c r="X163" s="249"/>
      <c r="Y163" s="249"/>
      <c r="Z163" s="249"/>
      <c r="AA163" s="249"/>
      <c r="AB163" s="249"/>
      <c r="AC163" s="249"/>
      <c r="AD163" s="249"/>
      <c r="AE163" s="249"/>
      <c r="AF163" s="249"/>
      <c r="AG163" s="249"/>
      <c r="AH163" s="249"/>
      <c r="AI163" s="249"/>
      <c r="AJ163" s="249"/>
    </row>
    <row r="164" spans="1:36" s="241" customFormat="1">
      <c r="A164" s="212">
        <f>IF(G164&lt;&gt;"",1+MAX($A$3:A163),"")</f>
        <v>115</v>
      </c>
      <c r="B164" s="242"/>
      <c r="C164" s="243"/>
      <c r="D164" s="214" t="s">
        <v>143</v>
      </c>
      <c r="E164" s="245">
        <v>2</v>
      </c>
      <c r="F164" s="215" t="s">
        <v>88</v>
      </c>
      <c r="G164" s="246">
        <v>0</v>
      </c>
      <c r="H164" s="247">
        <f t="shared" si="150"/>
        <v>2</v>
      </c>
      <c r="I164" s="205">
        <v>14.99</v>
      </c>
      <c r="J164" s="205">
        <f t="shared" si="151"/>
        <v>29.98</v>
      </c>
      <c r="K164" s="206">
        <v>0.1</v>
      </c>
      <c r="L164" s="207">
        <f t="shared" si="152"/>
        <v>0.2</v>
      </c>
      <c r="M164" s="208">
        <f>'LABOR SHEET'!C$5</f>
        <v>100</v>
      </c>
      <c r="N164" s="205">
        <f t="shared" si="153"/>
        <v>10</v>
      </c>
      <c r="O164" s="205">
        <f t="shared" si="154"/>
        <v>20</v>
      </c>
      <c r="P164" s="205">
        <f t="shared" si="155"/>
        <v>24.990000000000002</v>
      </c>
      <c r="Q164" s="248">
        <f t="shared" si="156"/>
        <v>49.980000000000004</v>
      </c>
      <c r="R164" s="210"/>
      <c r="S164" s="249"/>
      <c r="T164" s="249"/>
      <c r="U164" s="249"/>
      <c r="V164" s="249"/>
      <c r="W164" s="249"/>
      <c r="X164" s="249"/>
      <c r="Y164" s="249"/>
      <c r="Z164" s="249"/>
      <c r="AA164" s="249"/>
      <c r="AB164" s="249"/>
      <c r="AC164" s="249"/>
      <c r="AD164" s="249"/>
      <c r="AE164" s="249"/>
      <c r="AF164" s="249"/>
      <c r="AG164" s="249"/>
      <c r="AH164" s="249"/>
      <c r="AI164" s="249"/>
      <c r="AJ164" s="249"/>
    </row>
    <row r="165" spans="1:36" s="241" customFormat="1">
      <c r="A165" s="198">
        <f>IF(G165&lt;&gt;"",1+MAX($A$3:A164),"")</f>
        <v>116</v>
      </c>
      <c r="B165" s="242"/>
      <c r="C165" s="243"/>
      <c r="D165" s="214" t="s">
        <v>221</v>
      </c>
      <c r="E165" s="245">
        <v>10</v>
      </c>
      <c r="F165" s="215" t="s">
        <v>88</v>
      </c>
      <c r="G165" s="246">
        <v>0</v>
      </c>
      <c r="H165" s="247">
        <f t="shared" ref="H165:H169" si="157">E165*(1+G165)</f>
        <v>10</v>
      </c>
      <c r="I165" s="205">
        <v>2.12</v>
      </c>
      <c r="J165" s="205">
        <f t="shared" si="151"/>
        <v>21.200000000000003</v>
      </c>
      <c r="K165" s="206">
        <v>0.06</v>
      </c>
      <c r="L165" s="207">
        <f t="shared" si="152"/>
        <v>0.6</v>
      </c>
      <c r="M165" s="208">
        <f>'LABOR SHEET'!C$5</f>
        <v>100</v>
      </c>
      <c r="N165" s="205">
        <f t="shared" si="153"/>
        <v>6</v>
      </c>
      <c r="O165" s="205">
        <f t="shared" si="154"/>
        <v>60</v>
      </c>
      <c r="P165" s="205">
        <f t="shared" si="155"/>
        <v>8.120000000000001</v>
      </c>
      <c r="Q165" s="248">
        <f t="shared" si="156"/>
        <v>81.200000000000017</v>
      </c>
      <c r="R165" s="210"/>
      <c r="S165" s="249"/>
      <c r="T165" s="249"/>
      <c r="U165" s="249"/>
      <c r="V165" s="249"/>
      <c r="W165" s="249"/>
      <c r="X165" s="249"/>
      <c r="Y165" s="249"/>
      <c r="Z165" s="249"/>
      <c r="AA165" s="249"/>
      <c r="AB165" s="249"/>
      <c r="AC165" s="249"/>
      <c r="AD165" s="249"/>
      <c r="AE165" s="249"/>
      <c r="AF165" s="249"/>
      <c r="AG165" s="249"/>
      <c r="AH165" s="249"/>
      <c r="AI165" s="249"/>
      <c r="AJ165" s="249"/>
    </row>
    <row r="166" spans="1:36" s="241" customFormat="1">
      <c r="A166" s="212">
        <f>IF(G166&lt;&gt;"",1+MAX($A$3:A165),"")</f>
        <v>117</v>
      </c>
      <c r="B166" s="242"/>
      <c r="C166" s="243"/>
      <c r="D166" s="214" t="s">
        <v>144</v>
      </c>
      <c r="E166" s="245">
        <v>6</v>
      </c>
      <c r="F166" s="215" t="s">
        <v>88</v>
      </c>
      <c r="G166" s="246">
        <v>0</v>
      </c>
      <c r="H166" s="247">
        <f t="shared" si="157"/>
        <v>6</v>
      </c>
      <c r="I166" s="205">
        <v>70</v>
      </c>
      <c r="J166" s="205">
        <f t="shared" si="151"/>
        <v>420</v>
      </c>
      <c r="K166" s="206">
        <v>0.65</v>
      </c>
      <c r="L166" s="207">
        <f t="shared" si="152"/>
        <v>3.9000000000000004</v>
      </c>
      <c r="M166" s="208">
        <f>'LABOR SHEET'!C$5</f>
        <v>100</v>
      </c>
      <c r="N166" s="205">
        <f t="shared" si="153"/>
        <v>65</v>
      </c>
      <c r="O166" s="205">
        <f t="shared" si="154"/>
        <v>390.00000000000006</v>
      </c>
      <c r="P166" s="205">
        <f t="shared" si="155"/>
        <v>135</v>
      </c>
      <c r="Q166" s="248">
        <f t="shared" si="156"/>
        <v>810</v>
      </c>
      <c r="R166" s="210"/>
      <c r="S166" s="249"/>
      <c r="T166" s="249"/>
      <c r="U166" s="249"/>
      <c r="V166" s="249"/>
      <c r="W166" s="249"/>
      <c r="X166" s="249"/>
      <c r="Y166" s="249"/>
      <c r="Z166" s="249"/>
      <c r="AA166" s="249"/>
      <c r="AB166" s="249"/>
      <c r="AC166" s="249"/>
      <c r="AD166" s="249"/>
      <c r="AE166" s="249"/>
      <c r="AF166" s="249"/>
      <c r="AG166" s="249"/>
      <c r="AH166" s="249"/>
      <c r="AI166" s="249"/>
      <c r="AJ166" s="249"/>
    </row>
    <row r="167" spans="1:36" s="241" customFormat="1">
      <c r="A167" s="198">
        <f>IF(G167&lt;&gt;"",1+MAX($A$3:A166),"")</f>
        <v>118</v>
      </c>
      <c r="B167" s="242"/>
      <c r="C167" s="243"/>
      <c r="D167" s="214" t="s">
        <v>145</v>
      </c>
      <c r="E167" s="245">
        <v>2</v>
      </c>
      <c r="F167" s="215" t="s">
        <v>88</v>
      </c>
      <c r="G167" s="246">
        <v>0</v>
      </c>
      <c r="H167" s="247">
        <f t="shared" si="157"/>
        <v>2</v>
      </c>
      <c r="I167" s="205">
        <v>8.89</v>
      </c>
      <c r="J167" s="205">
        <f t="shared" si="151"/>
        <v>17.78</v>
      </c>
      <c r="K167" s="206">
        <v>0.04</v>
      </c>
      <c r="L167" s="207">
        <f t="shared" si="152"/>
        <v>0.08</v>
      </c>
      <c r="M167" s="208">
        <f>'LABOR SHEET'!C$5</f>
        <v>100</v>
      </c>
      <c r="N167" s="205">
        <f t="shared" si="153"/>
        <v>4</v>
      </c>
      <c r="O167" s="205">
        <f t="shared" si="154"/>
        <v>8</v>
      </c>
      <c r="P167" s="205">
        <f t="shared" si="155"/>
        <v>12.89</v>
      </c>
      <c r="Q167" s="248">
        <f t="shared" si="156"/>
        <v>25.78</v>
      </c>
      <c r="R167" s="210"/>
      <c r="S167" s="249"/>
      <c r="T167" s="249"/>
      <c r="U167" s="249"/>
      <c r="V167" s="249"/>
      <c r="W167" s="249"/>
      <c r="X167" s="249"/>
      <c r="Y167" s="249"/>
      <c r="Z167" s="249"/>
      <c r="AA167" s="249"/>
      <c r="AB167" s="249"/>
      <c r="AC167" s="249"/>
      <c r="AD167" s="249"/>
      <c r="AE167" s="249"/>
      <c r="AF167" s="249"/>
      <c r="AG167" s="249"/>
      <c r="AH167" s="249"/>
      <c r="AI167" s="249"/>
      <c r="AJ167" s="249"/>
    </row>
    <row r="168" spans="1:36" s="241" customFormat="1">
      <c r="A168" s="212">
        <f>IF(G168&lt;&gt;"",1+MAX($A$3:A167),"")</f>
        <v>119</v>
      </c>
      <c r="B168" s="242"/>
      <c r="C168" s="243"/>
      <c r="D168" s="214" t="s">
        <v>130</v>
      </c>
      <c r="E168" s="245">
        <v>4</v>
      </c>
      <c r="F168" s="215" t="s">
        <v>88</v>
      </c>
      <c r="G168" s="246">
        <v>0</v>
      </c>
      <c r="H168" s="247">
        <f t="shared" si="157"/>
        <v>4</v>
      </c>
      <c r="I168" s="205">
        <v>12</v>
      </c>
      <c r="J168" s="205">
        <f t="shared" si="151"/>
        <v>48</v>
      </c>
      <c r="K168" s="206">
        <v>0.22</v>
      </c>
      <c r="L168" s="207">
        <f t="shared" si="152"/>
        <v>0.88</v>
      </c>
      <c r="M168" s="208">
        <f>'LABOR SHEET'!C$5</f>
        <v>100</v>
      </c>
      <c r="N168" s="205">
        <f t="shared" si="153"/>
        <v>22</v>
      </c>
      <c r="O168" s="205">
        <f t="shared" si="154"/>
        <v>88</v>
      </c>
      <c r="P168" s="205">
        <f t="shared" si="155"/>
        <v>34</v>
      </c>
      <c r="Q168" s="248">
        <f t="shared" si="156"/>
        <v>136</v>
      </c>
      <c r="R168" s="210"/>
      <c r="S168" s="249"/>
      <c r="T168" s="249"/>
      <c r="U168" s="249"/>
      <c r="V168" s="249"/>
      <c r="W168" s="249"/>
      <c r="X168" s="249"/>
      <c r="Y168" s="249"/>
      <c r="Z168" s="249"/>
      <c r="AA168" s="249"/>
      <c r="AB168" s="249"/>
      <c r="AC168" s="249"/>
      <c r="AD168" s="249"/>
      <c r="AE168" s="249"/>
      <c r="AF168" s="249"/>
      <c r="AG168" s="249"/>
      <c r="AH168" s="249"/>
      <c r="AI168" s="249"/>
      <c r="AJ168" s="249"/>
    </row>
    <row r="169" spans="1:36" s="241" customFormat="1" ht="31.2">
      <c r="A169" s="198">
        <f>IF(G169&lt;&gt;"",1+MAX($A$3:A168),"")</f>
        <v>120</v>
      </c>
      <c r="B169" s="242"/>
      <c r="C169" s="243"/>
      <c r="D169" s="214" t="s">
        <v>222</v>
      </c>
      <c r="E169" s="245">
        <v>2</v>
      </c>
      <c r="F169" s="215" t="s">
        <v>88</v>
      </c>
      <c r="G169" s="246">
        <v>0</v>
      </c>
      <c r="H169" s="247">
        <f t="shared" si="157"/>
        <v>2</v>
      </c>
      <c r="I169" s="205">
        <v>642.99</v>
      </c>
      <c r="J169" s="205">
        <f t="shared" si="151"/>
        <v>1285.98</v>
      </c>
      <c r="K169" s="206">
        <v>2</v>
      </c>
      <c r="L169" s="207">
        <f t="shared" si="152"/>
        <v>4</v>
      </c>
      <c r="M169" s="208">
        <f>'LABOR SHEET'!C$5</f>
        <v>100</v>
      </c>
      <c r="N169" s="205">
        <f t="shared" si="153"/>
        <v>200</v>
      </c>
      <c r="O169" s="205">
        <f t="shared" si="154"/>
        <v>400</v>
      </c>
      <c r="P169" s="205">
        <f t="shared" si="155"/>
        <v>842.99</v>
      </c>
      <c r="Q169" s="248">
        <f t="shared" si="156"/>
        <v>1685.98</v>
      </c>
      <c r="R169" s="210"/>
      <c r="S169" s="249"/>
      <c r="T169" s="249"/>
      <c r="U169" s="249"/>
      <c r="V169" s="249"/>
      <c r="W169" s="249"/>
      <c r="X169" s="249"/>
      <c r="Y169" s="249"/>
      <c r="Z169" s="249"/>
      <c r="AA169" s="249"/>
      <c r="AB169" s="249"/>
      <c r="AC169" s="249"/>
      <c r="AD169" s="249"/>
      <c r="AE169" s="249"/>
      <c r="AF169" s="249"/>
      <c r="AG169" s="249"/>
      <c r="AH169" s="249"/>
      <c r="AI169" s="249"/>
      <c r="AJ169" s="249"/>
    </row>
    <row r="170" spans="1:36" s="241" customFormat="1">
      <c r="A170" s="212" t="str">
        <f>IF(G170&lt;&gt;"",1+MAX($A$3:A169),"")</f>
        <v/>
      </c>
      <c r="B170" s="242"/>
      <c r="C170" s="243"/>
      <c r="D170" s="214"/>
      <c r="E170" s="245"/>
      <c r="F170" s="215"/>
      <c r="G170" s="246"/>
      <c r="H170" s="247"/>
      <c r="I170" s="222"/>
      <c r="J170" s="205"/>
      <c r="K170" s="206"/>
      <c r="L170" s="207"/>
      <c r="M170" s="208"/>
      <c r="N170" s="205"/>
      <c r="O170" s="205"/>
      <c r="P170" s="205"/>
      <c r="Q170" s="248"/>
      <c r="R170" s="210"/>
      <c r="S170" s="249"/>
      <c r="T170" s="249"/>
      <c r="U170" s="249"/>
      <c r="V170" s="249"/>
      <c r="W170" s="249"/>
      <c r="X170" s="249"/>
      <c r="Y170" s="249"/>
      <c r="Z170" s="249"/>
      <c r="AA170" s="249"/>
      <c r="AB170" s="249"/>
      <c r="AC170" s="249"/>
      <c r="AD170" s="249"/>
      <c r="AE170" s="249"/>
      <c r="AF170" s="249"/>
      <c r="AG170" s="249"/>
      <c r="AH170" s="249"/>
      <c r="AI170" s="249"/>
      <c r="AJ170" s="249"/>
    </row>
    <row r="171" spans="1:36" s="241" customFormat="1">
      <c r="A171" s="198" t="str">
        <f>IF(G171&lt;&gt;"",1+MAX($A$3:A170),"")</f>
        <v/>
      </c>
      <c r="B171" s="242"/>
      <c r="C171" s="245"/>
      <c r="D171" s="244" t="s">
        <v>146</v>
      </c>
      <c r="E171" s="215"/>
      <c r="F171" s="215"/>
      <c r="G171" s="215"/>
      <c r="H171" s="215"/>
      <c r="I171" s="222"/>
      <c r="J171" s="205"/>
      <c r="K171" s="206"/>
      <c r="L171" s="251"/>
      <c r="M171" s="252"/>
      <c r="N171" s="205"/>
      <c r="O171" s="205"/>
      <c r="P171" s="205"/>
      <c r="Q171" s="253"/>
      <c r="R171" s="254"/>
      <c r="S171" s="249"/>
      <c r="T171" s="249"/>
      <c r="U171" s="249"/>
      <c r="V171" s="249"/>
      <c r="W171" s="249"/>
      <c r="X171" s="249"/>
      <c r="Y171" s="249"/>
      <c r="Z171" s="249"/>
      <c r="AA171" s="249"/>
      <c r="AB171" s="249"/>
      <c r="AC171" s="249"/>
      <c r="AD171" s="249"/>
      <c r="AE171" s="249"/>
      <c r="AF171" s="249"/>
      <c r="AG171" s="249"/>
      <c r="AH171" s="249"/>
      <c r="AI171" s="249"/>
      <c r="AJ171" s="249"/>
    </row>
    <row r="172" spans="1:36" s="241" customFormat="1">
      <c r="A172" s="212">
        <f>IF(G172&lt;&gt;"",1+MAX($A$3:A171),"")</f>
        <v>121</v>
      </c>
      <c r="B172" s="242"/>
      <c r="C172" s="243"/>
      <c r="D172" s="214" t="s">
        <v>147</v>
      </c>
      <c r="E172" s="245">
        <v>396.8</v>
      </c>
      <c r="F172" s="257" t="s">
        <v>44</v>
      </c>
      <c r="G172" s="246">
        <v>0</v>
      </c>
      <c r="H172" s="247">
        <f>E172*(1+G172)</f>
        <v>396.8</v>
      </c>
      <c r="I172" s="205">
        <v>0.6</v>
      </c>
      <c r="J172" s="205">
        <f>I172*H172</f>
        <v>238.07999999999998</v>
      </c>
      <c r="K172" s="206">
        <v>4.3999999999999997E-2</v>
      </c>
      <c r="L172" s="207">
        <f>+K172*H172</f>
        <v>17.459199999999999</v>
      </c>
      <c r="M172" s="208">
        <f>'LABOR SHEET'!C$5</f>
        <v>100</v>
      </c>
      <c r="N172" s="205">
        <f>K172*M172</f>
        <v>4.3999999999999995</v>
      </c>
      <c r="O172" s="205">
        <f>M172*L172</f>
        <v>1745.9199999999998</v>
      </c>
      <c r="P172" s="205">
        <f>I172+N172</f>
        <v>4.9999999999999991</v>
      </c>
      <c r="Q172" s="248">
        <f>P172*H172</f>
        <v>1983.9999999999998</v>
      </c>
      <c r="R172" s="210"/>
      <c r="S172" s="249"/>
      <c r="T172" s="249"/>
      <c r="U172" s="249"/>
      <c r="V172" s="249"/>
      <c r="W172" s="249"/>
      <c r="X172" s="249"/>
      <c r="Y172" s="249"/>
      <c r="Z172" s="249"/>
      <c r="AA172" s="249"/>
      <c r="AB172" s="249"/>
      <c r="AC172" s="249"/>
      <c r="AD172" s="249"/>
      <c r="AE172" s="249"/>
      <c r="AF172" s="249"/>
      <c r="AG172" s="249"/>
      <c r="AH172" s="249"/>
      <c r="AI172" s="249"/>
      <c r="AJ172" s="249"/>
    </row>
    <row r="173" spans="1:36" s="241" customFormat="1">
      <c r="A173" s="198" t="str">
        <f>IF(G173&lt;&gt;"",1+MAX($A$3:A172),"")</f>
        <v/>
      </c>
      <c r="B173" s="242"/>
      <c r="C173" s="243"/>
      <c r="D173" s="214"/>
      <c r="E173" s="245"/>
      <c r="F173" s="215"/>
      <c r="G173" s="246"/>
      <c r="H173" s="247"/>
      <c r="I173" s="205"/>
      <c r="J173" s="205"/>
      <c r="K173" s="206"/>
      <c r="L173" s="207"/>
      <c r="M173" s="208"/>
      <c r="N173" s="205"/>
      <c r="O173" s="205"/>
      <c r="P173" s="205"/>
      <c r="Q173" s="248"/>
      <c r="R173" s="210"/>
      <c r="S173" s="249"/>
      <c r="T173" s="249"/>
      <c r="U173" s="249"/>
      <c r="V173" s="249"/>
      <c r="W173" s="249"/>
      <c r="X173" s="249"/>
      <c r="Y173" s="249"/>
      <c r="Z173" s="249"/>
      <c r="AA173" s="249"/>
      <c r="AB173" s="249"/>
      <c r="AC173" s="249"/>
      <c r="AD173" s="249"/>
      <c r="AE173" s="249"/>
      <c r="AF173" s="249"/>
      <c r="AG173" s="249"/>
      <c r="AH173" s="249"/>
      <c r="AI173" s="249"/>
      <c r="AJ173" s="249"/>
    </row>
    <row r="174" spans="1:36" s="241" customFormat="1">
      <c r="A174" s="212" t="str">
        <f>IF(G174&lt;&gt;"",1+MAX($A$3:A173),"")</f>
        <v/>
      </c>
      <c r="B174" s="242"/>
      <c r="C174" s="258"/>
      <c r="D174" s="228" t="s">
        <v>39</v>
      </c>
      <c r="E174" s="259"/>
      <c r="F174" s="260"/>
      <c r="G174" s="260"/>
      <c r="H174" s="261"/>
      <c r="I174" s="262"/>
      <c r="J174" s="262"/>
      <c r="K174" s="260"/>
      <c r="L174" s="263"/>
      <c r="M174" s="263"/>
      <c r="N174" s="262"/>
      <c r="O174" s="264"/>
      <c r="P174" s="265"/>
      <c r="Q174" s="266"/>
      <c r="R174" s="233">
        <f>SUM(Q15:Q174)</f>
        <v>112642.12518499997</v>
      </c>
      <c r="S174" s="267"/>
    </row>
    <row r="175" spans="1:36" s="241" customFormat="1">
      <c r="A175" s="198" t="str">
        <f>IF(G175&lt;&gt;"",1+MAX($A$3:A174),"")</f>
        <v/>
      </c>
      <c r="B175" s="219"/>
      <c r="C175" s="219"/>
      <c r="D175" s="268"/>
      <c r="E175" s="234"/>
      <c r="F175" s="234"/>
      <c r="G175" s="234"/>
      <c r="H175" s="234"/>
      <c r="I175" s="234"/>
      <c r="J175" s="234"/>
      <c r="K175" s="234"/>
      <c r="L175" s="234"/>
      <c r="M175" s="234"/>
      <c r="N175" s="234"/>
      <c r="O175" s="234"/>
      <c r="P175" s="234"/>
      <c r="Q175" s="234"/>
      <c r="R175" s="235"/>
      <c r="S175" s="240"/>
    </row>
    <row r="176" spans="1:36" s="241" customFormat="1">
      <c r="A176" s="212" t="str">
        <f>IF(G176&lt;&gt;"",1+MAX($A$3:A175),"")</f>
        <v/>
      </c>
      <c r="B176" s="219"/>
      <c r="C176" s="219"/>
      <c r="D176" s="219"/>
      <c r="E176" s="269"/>
      <c r="F176" s="269"/>
      <c r="G176" s="269"/>
      <c r="H176" s="269"/>
      <c r="I176" s="269"/>
      <c r="J176" s="269"/>
      <c r="K176" s="269"/>
      <c r="L176" s="269"/>
      <c r="M176" s="269"/>
      <c r="N176" s="269"/>
      <c r="O176" s="269"/>
      <c r="P176" s="269"/>
      <c r="Q176" s="269"/>
      <c r="R176" s="270"/>
      <c r="S176" s="240"/>
    </row>
    <row r="177" spans="1:36" s="277" customFormat="1" ht="33" customHeight="1">
      <c r="A177" s="271"/>
      <c r="B177" s="272"/>
      <c r="C177" s="272"/>
      <c r="D177" s="273"/>
      <c r="E177" s="348" t="s">
        <v>21</v>
      </c>
      <c r="F177" s="349"/>
      <c r="G177" s="350"/>
      <c r="H177" s="351">
        <f>SUM(J15:J175)</f>
        <v>53266.118634999999</v>
      </c>
      <c r="I177" s="352"/>
      <c r="J177" s="353" t="s">
        <v>149</v>
      </c>
      <c r="K177" s="354"/>
      <c r="L177" s="274">
        <f>SUM(L13:L175)</f>
        <v>593.76006550000045</v>
      </c>
      <c r="M177" s="355" t="s">
        <v>150</v>
      </c>
      <c r="N177" s="356"/>
      <c r="O177" s="357"/>
      <c r="P177" s="358">
        <f>SUM(O13:O175)</f>
        <v>59376.006549999998</v>
      </c>
      <c r="Q177" s="359"/>
      <c r="R177" s="275"/>
      <c r="S177" s="276"/>
    </row>
    <row r="178" spans="1:36" s="277" customFormat="1">
      <c r="A178" s="278"/>
      <c r="B178" s="279"/>
      <c r="C178" s="280"/>
      <c r="D178" s="281" t="s">
        <v>151</v>
      </c>
      <c r="E178" s="282"/>
      <c r="F178" s="282"/>
      <c r="G178" s="282"/>
      <c r="H178" s="283"/>
      <c r="I178" s="284"/>
      <c r="J178" s="284"/>
      <c r="K178" s="282"/>
      <c r="L178" s="282"/>
      <c r="M178" s="282"/>
      <c r="N178" s="284"/>
      <c r="O178" s="284"/>
      <c r="P178" s="284"/>
      <c r="Q178" s="285"/>
      <c r="R178" s="286">
        <f>SUM(R4:R175)</f>
        <v>121642.12518499997</v>
      </c>
      <c r="S178" s="287"/>
    </row>
    <row r="179" spans="1:36" s="277" customFormat="1">
      <c r="A179" s="278"/>
      <c r="B179" s="279"/>
      <c r="C179" s="288"/>
      <c r="D179" s="289" t="s">
        <v>152</v>
      </c>
      <c r="E179" s="290"/>
      <c r="F179" s="280"/>
      <c r="G179" s="280"/>
      <c r="H179" s="290"/>
      <c r="I179" s="291"/>
      <c r="J179" s="291"/>
      <c r="K179" s="280"/>
      <c r="L179" s="280"/>
      <c r="M179" s="280"/>
      <c r="N179" s="291">
        <v>0.05</v>
      </c>
      <c r="O179" s="291"/>
      <c r="P179" s="291"/>
      <c r="Q179" s="292"/>
      <c r="R179" s="293">
        <f>R178*N179</f>
        <v>6082.1062592499984</v>
      </c>
      <c r="S179" s="294"/>
      <c r="T179" s="294"/>
      <c r="U179" s="294"/>
      <c r="V179" s="294"/>
      <c r="W179" s="294"/>
      <c r="X179" s="294"/>
      <c r="Y179" s="294"/>
      <c r="Z179" s="294"/>
      <c r="AA179" s="294"/>
      <c r="AB179" s="294"/>
      <c r="AC179" s="294"/>
      <c r="AD179" s="294"/>
      <c r="AE179" s="294"/>
      <c r="AF179" s="294"/>
      <c r="AG179" s="294"/>
      <c r="AH179" s="294"/>
      <c r="AI179" s="294"/>
      <c r="AJ179" s="294"/>
    </row>
    <row r="180" spans="1:36" s="277" customFormat="1">
      <c r="A180" s="295"/>
      <c r="B180" s="296"/>
      <c r="C180" s="297"/>
      <c r="D180" s="298" t="s">
        <v>153</v>
      </c>
      <c r="E180" s="299"/>
      <c r="F180" s="300"/>
      <c r="G180" s="300"/>
      <c r="H180" s="299"/>
      <c r="I180" s="301"/>
      <c r="J180" s="301"/>
      <c r="K180" s="300"/>
      <c r="L180" s="300"/>
      <c r="M180" s="300"/>
      <c r="N180" s="301">
        <v>0.15</v>
      </c>
      <c r="O180" s="301"/>
      <c r="P180" s="301"/>
      <c r="Q180" s="302"/>
      <c r="R180" s="303">
        <f>R178*N180</f>
        <v>18246.318777749995</v>
      </c>
      <c r="S180" s="294"/>
      <c r="T180" s="294"/>
      <c r="U180" s="294"/>
      <c r="V180" s="294"/>
      <c r="W180" s="294"/>
      <c r="X180" s="294"/>
      <c r="Y180" s="294"/>
      <c r="Z180" s="294"/>
      <c r="AA180" s="294"/>
      <c r="AB180" s="294"/>
      <c r="AC180" s="294"/>
      <c r="AD180" s="294"/>
      <c r="AE180" s="294"/>
      <c r="AF180" s="294"/>
      <c r="AG180" s="294"/>
      <c r="AH180" s="294"/>
      <c r="AI180" s="294"/>
      <c r="AJ180" s="294"/>
    </row>
    <row r="181" spans="1:36" s="277" customFormat="1">
      <c r="A181" s="304"/>
      <c r="B181" s="305"/>
      <c r="C181" s="306"/>
      <c r="D181" s="307" t="s">
        <v>154</v>
      </c>
      <c r="E181" s="308"/>
      <c r="F181" s="309"/>
      <c r="G181" s="309"/>
      <c r="H181" s="308"/>
      <c r="I181" s="310"/>
      <c r="J181" s="310"/>
      <c r="K181" s="309"/>
      <c r="L181" s="309"/>
      <c r="M181" s="309"/>
      <c r="N181" s="310">
        <v>8.2500000000000004E-2</v>
      </c>
      <c r="O181" s="310"/>
      <c r="P181" s="310"/>
      <c r="Q181" s="311"/>
      <c r="R181" s="312">
        <f>H177*N181</f>
        <v>4394.4547873874999</v>
      </c>
      <c r="S181" s="294"/>
      <c r="T181" s="294"/>
      <c r="U181" s="294"/>
      <c r="V181" s="294"/>
      <c r="W181" s="294"/>
      <c r="X181" s="294"/>
      <c r="Y181" s="294"/>
      <c r="Z181" s="294"/>
      <c r="AA181" s="294"/>
      <c r="AB181" s="294"/>
      <c r="AC181" s="294"/>
      <c r="AD181" s="294"/>
      <c r="AE181" s="294"/>
      <c r="AF181" s="294"/>
      <c r="AG181" s="294"/>
      <c r="AH181" s="294"/>
      <c r="AI181" s="294"/>
      <c r="AJ181" s="294"/>
    </row>
    <row r="182" spans="1:36" s="277" customFormat="1">
      <c r="A182" s="304"/>
      <c r="B182" s="305"/>
      <c r="C182" s="306"/>
      <c r="D182" s="307" t="s">
        <v>9</v>
      </c>
      <c r="E182" s="308"/>
      <c r="F182" s="309"/>
      <c r="G182" s="309"/>
      <c r="H182" s="308"/>
      <c r="I182" s="313"/>
      <c r="J182" s="313"/>
      <c r="K182" s="309"/>
      <c r="L182" s="309"/>
      <c r="M182" s="309"/>
      <c r="N182" s="313">
        <v>0.02</v>
      </c>
      <c r="O182" s="313"/>
      <c r="P182" s="313"/>
      <c r="Q182" s="311"/>
      <c r="R182" s="312">
        <f>R178*N182</f>
        <v>2432.8425036999993</v>
      </c>
      <c r="S182" s="294"/>
      <c r="T182" s="294"/>
      <c r="U182" s="294"/>
      <c r="V182" s="294"/>
      <c r="W182" s="294"/>
      <c r="X182" s="294"/>
      <c r="Y182" s="294"/>
      <c r="Z182" s="294"/>
      <c r="AA182" s="294"/>
      <c r="AB182" s="294"/>
      <c r="AC182" s="294"/>
      <c r="AD182" s="294"/>
      <c r="AE182" s="294"/>
      <c r="AF182" s="294"/>
      <c r="AG182" s="294"/>
      <c r="AH182" s="294"/>
      <c r="AI182" s="294"/>
      <c r="AJ182" s="294"/>
    </row>
    <row r="183" spans="1:36" s="277" customFormat="1">
      <c r="A183" s="314"/>
      <c r="B183" s="315"/>
      <c r="C183" s="316"/>
      <c r="D183" s="317" t="s">
        <v>10</v>
      </c>
      <c r="E183" s="318"/>
      <c r="F183" s="318"/>
      <c r="G183" s="318"/>
      <c r="H183" s="319"/>
      <c r="I183" s="320"/>
      <c r="J183" s="320"/>
      <c r="K183" s="318"/>
      <c r="L183" s="318"/>
      <c r="M183" s="318"/>
      <c r="N183" s="320"/>
      <c r="O183" s="320"/>
      <c r="P183" s="320"/>
      <c r="Q183" s="321"/>
      <c r="R183" s="322">
        <f>SUM(R178:R182)</f>
        <v>152797.84751308747</v>
      </c>
    </row>
    <row r="184" spans="1:36">
      <c r="R184" s="167"/>
    </row>
  </sheetData>
  <mergeCells count="9">
    <mergeCell ref="A1:R1"/>
    <mergeCell ref="A2:H2"/>
    <mergeCell ref="I2:R2"/>
    <mergeCell ref="E177:G177"/>
    <mergeCell ref="H177:I177"/>
    <mergeCell ref="J177:K177"/>
    <mergeCell ref="M177:O177"/>
    <mergeCell ref="P177:Q177"/>
    <mergeCell ref="Q5:Q11"/>
  </mergeCells>
  <printOptions horizontalCentered="1"/>
  <pageMargins left="0.7" right="0.7" top="0.75" bottom="0.75" header="0.3" footer="0.3"/>
  <pageSetup paperSize="9" scale="36" fitToHeight="0" orientation="portrait"/>
  <headerFooter scaleWithDoc="0" alignWithMargins="0"/>
  <ignoredErrors>
    <ignoredError sqref="J85" formula="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pageSetUpPr fitToPage="1"/>
  </sheetPr>
  <dimension ref="A1:AJ138"/>
  <sheetViews>
    <sheetView showGridLines="0" topLeftCell="B1" zoomScale="55" zoomScaleNormal="55" zoomScaleSheetLayoutView="85" workbookViewId="0">
      <pane ySplit="3" topLeftCell="A4" activePane="bottomLeft" state="frozen"/>
      <selection pane="bottomLeft" activeCell="D8" sqref="D8"/>
    </sheetView>
  </sheetViews>
  <sheetFormatPr defaultColWidth="9" defaultRowHeight="15.6"/>
  <cols>
    <col min="1" max="1" width="5.3984375" style="33" customWidth="1"/>
    <col min="2" max="2" width="6.09765625" style="34" bestFit="1" customWidth="1"/>
    <col min="3" max="3" width="7.8984375" style="34" bestFit="1" customWidth="1"/>
    <col min="4" max="4" width="83.09765625" style="34" customWidth="1"/>
    <col min="5" max="5" width="11.5" style="35" customWidth="1"/>
    <col min="6" max="6" width="10.5" style="34" customWidth="1"/>
    <col min="7" max="7" width="11.5" style="35" customWidth="1"/>
    <col min="8" max="8" width="14" style="35" customWidth="1"/>
    <col min="9" max="9" width="14.09765625" style="34" customWidth="1"/>
    <col min="10" max="10" width="14.5" style="34" customWidth="1"/>
    <col min="11" max="12" width="14" style="35" customWidth="1"/>
    <col min="13" max="13" width="12.5" style="34" customWidth="1"/>
    <col min="14" max="14" width="15.09765625" style="34" customWidth="1"/>
    <col min="15" max="15" width="14" style="34" customWidth="1"/>
    <col min="16" max="16" width="15" style="34" customWidth="1"/>
    <col min="17" max="18" width="15.19921875" style="36" customWidth="1"/>
    <col min="19" max="19" width="11.69921875" style="34" customWidth="1"/>
    <col min="20" max="16384" width="9" style="34"/>
  </cols>
  <sheetData>
    <row r="1" spans="1:36" ht="21">
      <c r="A1" s="341" t="s">
        <v>11</v>
      </c>
      <c r="B1" s="337"/>
      <c r="C1" s="337"/>
      <c r="D1" s="337"/>
      <c r="E1" s="337"/>
      <c r="F1" s="337"/>
      <c r="G1" s="337"/>
      <c r="H1" s="337"/>
      <c r="I1" s="337"/>
      <c r="J1" s="337"/>
      <c r="K1" s="337"/>
      <c r="L1" s="337"/>
      <c r="M1" s="337"/>
      <c r="N1" s="337"/>
      <c r="O1" s="337"/>
      <c r="P1" s="337"/>
      <c r="Q1" s="337"/>
      <c r="R1" s="342"/>
    </row>
    <row r="2" spans="1:36" s="25" customFormat="1" ht="63" customHeight="1">
      <c r="A2" s="343" t="s">
        <v>155</v>
      </c>
      <c r="B2" s="344"/>
      <c r="C2" s="344"/>
      <c r="D2" s="344"/>
      <c r="E2" s="344"/>
      <c r="F2" s="344"/>
      <c r="G2" s="344"/>
      <c r="H2" s="345"/>
      <c r="I2" s="346" t="s">
        <v>12</v>
      </c>
      <c r="J2" s="346"/>
      <c r="K2" s="346"/>
      <c r="L2" s="346"/>
      <c r="M2" s="346"/>
      <c r="N2" s="346"/>
      <c r="O2" s="346"/>
      <c r="P2" s="346"/>
      <c r="Q2" s="346"/>
      <c r="R2" s="347"/>
    </row>
    <row r="3" spans="1:36" s="26" customFormat="1" ht="59.7" customHeight="1">
      <c r="A3" s="37" t="s">
        <v>13</v>
      </c>
      <c r="B3" s="38" t="s">
        <v>14</v>
      </c>
      <c r="C3" s="38" t="s">
        <v>15</v>
      </c>
      <c r="D3" s="39" t="s">
        <v>1</v>
      </c>
      <c r="E3" s="38" t="s">
        <v>16</v>
      </c>
      <c r="F3" s="38" t="s">
        <v>17</v>
      </c>
      <c r="G3" s="38" t="s">
        <v>18</v>
      </c>
      <c r="H3" s="38" t="s">
        <v>19</v>
      </c>
      <c r="I3" s="38" t="s">
        <v>20</v>
      </c>
      <c r="J3" s="38" t="s">
        <v>21</v>
      </c>
      <c r="K3" s="38" t="s">
        <v>22</v>
      </c>
      <c r="L3" s="38" t="s">
        <v>23</v>
      </c>
      <c r="M3" s="38" t="s">
        <v>24</v>
      </c>
      <c r="N3" s="38" t="s">
        <v>25</v>
      </c>
      <c r="O3" s="38" t="s">
        <v>26</v>
      </c>
      <c r="P3" s="38" t="s">
        <v>27</v>
      </c>
      <c r="Q3" s="86" t="s">
        <v>28</v>
      </c>
      <c r="R3" s="87" t="s">
        <v>29</v>
      </c>
    </row>
    <row r="4" spans="1:36" s="197" customFormat="1">
      <c r="A4" s="190"/>
      <c r="B4" s="191"/>
      <c r="C4" s="192">
        <v>1</v>
      </c>
      <c r="D4" s="193" t="s">
        <v>30</v>
      </c>
      <c r="E4" s="191"/>
      <c r="F4" s="191"/>
      <c r="G4" s="191"/>
      <c r="H4" s="191"/>
      <c r="I4" s="191"/>
      <c r="J4" s="191"/>
      <c r="K4" s="191"/>
      <c r="L4" s="191"/>
      <c r="M4" s="191"/>
      <c r="N4" s="191"/>
      <c r="O4" s="191"/>
      <c r="P4" s="191"/>
      <c r="Q4" s="194"/>
      <c r="R4" s="195"/>
      <c r="S4" s="196"/>
      <c r="T4" s="196"/>
    </row>
    <row r="5" spans="1:36" s="211" customFormat="1">
      <c r="A5" s="198">
        <f>IF(G5&lt;&gt;"",1+MAX($A$3:A4),"")</f>
        <v>1</v>
      </c>
      <c r="B5" s="199"/>
      <c r="C5" s="200"/>
      <c r="D5" s="201" t="s">
        <v>31</v>
      </c>
      <c r="E5" s="202">
        <v>1</v>
      </c>
      <c r="F5" s="202" t="s">
        <v>32</v>
      </c>
      <c r="G5" s="203">
        <v>0</v>
      </c>
      <c r="H5" s="204">
        <f t="shared" ref="H5:H11" si="0">(G5*E5)+E5</f>
        <v>1</v>
      </c>
      <c r="I5" s="205">
        <v>0</v>
      </c>
      <c r="J5" s="205">
        <f t="shared" ref="J5:J11" si="1">I5*H5</f>
        <v>0</v>
      </c>
      <c r="K5" s="206">
        <v>0</v>
      </c>
      <c r="L5" s="207">
        <f t="shared" ref="L5:L11" si="2">+K5*H5</f>
        <v>0</v>
      </c>
      <c r="M5" s="208">
        <v>0</v>
      </c>
      <c r="N5" s="205">
        <f t="shared" ref="N5:N11" si="3">K5*M5</f>
        <v>0</v>
      </c>
      <c r="O5" s="205">
        <f t="shared" ref="O5:O11" si="4">M5*L5</f>
        <v>0</v>
      </c>
      <c r="P5" s="205">
        <f t="shared" ref="P5:P11" si="5">I5+N5</f>
        <v>0</v>
      </c>
      <c r="Q5" s="360">
        <v>6000</v>
      </c>
      <c r="R5" s="210"/>
      <c r="S5" s="196"/>
      <c r="T5" s="196"/>
    </row>
    <row r="6" spans="1:36" s="211" customFormat="1">
      <c r="A6" s="212">
        <f>IF(G6&lt;&gt;"",1+MAX($A$3:A5),"")</f>
        <v>2</v>
      </c>
      <c r="B6" s="199"/>
      <c r="C6" s="213"/>
      <c r="D6" s="214" t="s">
        <v>33</v>
      </c>
      <c r="E6" s="215">
        <v>1</v>
      </c>
      <c r="F6" s="215" t="s">
        <v>32</v>
      </c>
      <c r="G6" s="203">
        <v>0</v>
      </c>
      <c r="H6" s="204">
        <f t="shared" si="0"/>
        <v>1</v>
      </c>
      <c r="I6" s="205">
        <v>0</v>
      </c>
      <c r="J6" s="205">
        <f t="shared" si="1"/>
        <v>0</v>
      </c>
      <c r="K6" s="206">
        <v>0</v>
      </c>
      <c r="L6" s="207">
        <f t="shared" si="2"/>
        <v>0</v>
      </c>
      <c r="M6" s="208">
        <v>0</v>
      </c>
      <c r="N6" s="205">
        <f t="shared" si="3"/>
        <v>0</v>
      </c>
      <c r="O6" s="205">
        <f t="shared" si="4"/>
        <v>0</v>
      </c>
      <c r="P6" s="205">
        <f t="shared" si="5"/>
        <v>0</v>
      </c>
      <c r="Q6" s="361"/>
      <c r="R6" s="210"/>
      <c r="S6" s="196"/>
      <c r="T6" s="196"/>
    </row>
    <row r="7" spans="1:36" s="211" customFormat="1">
      <c r="A7" s="198">
        <f>IF(G7&lt;&gt;"",1+MAX($A$3:A6),"")</f>
        <v>3</v>
      </c>
      <c r="B7" s="199"/>
      <c r="C7" s="213"/>
      <c r="D7" s="214" t="s">
        <v>34</v>
      </c>
      <c r="E7" s="215">
        <v>1</v>
      </c>
      <c r="F7" s="215" t="s">
        <v>32</v>
      </c>
      <c r="G7" s="203">
        <v>0</v>
      </c>
      <c r="H7" s="204">
        <f t="shared" si="0"/>
        <v>1</v>
      </c>
      <c r="I7" s="205">
        <v>0</v>
      </c>
      <c r="J7" s="205">
        <f t="shared" si="1"/>
        <v>0</v>
      </c>
      <c r="K7" s="206">
        <v>0</v>
      </c>
      <c r="L7" s="207">
        <f t="shared" si="2"/>
        <v>0</v>
      </c>
      <c r="M7" s="208">
        <v>0</v>
      </c>
      <c r="N7" s="205">
        <f t="shared" si="3"/>
        <v>0</v>
      </c>
      <c r="O7" s="205">
        <f t="shared" si="4"/>
        <v>0</v>
      </c>
      <c r="P7" s="205">
        <f t="shared" si="5"/>
        <v>0</v>
      </c>
      <c r="Q7" s="361"/>
      <c r="R7" s="210"/>
      <c r="S7" s="196"/>
      <c r="T7" s="196"/>
    </row>
    <row r="8" spans="1:36" s="211" customFormat="1">
      <c r="A8" s="212">
        <f>IF(G8&lt;&gt;"",1+MAX($A$3:A7),"")</f>
        <v>4</v>
      </c>
      <c r="B8" s="199"/>
      <c r="C8" s="213"/>
      <c r="D8" s="214" t="s">
        <v>35</v>
      </c>
      <c r="E8" s="215">
        <v>1</v>
      </c>
      <c r="F8" s="215" t="s">
        <v>32</v>
      </c>
      <c r="G8" s="203">
        <v>0</v>
      </c>
      <c r="H8" s="204">
        <f t="shared" si="0"/>
        <v>1</v>
      </c>
      <c r="I8" s="205">
        <v>0</v>
      </c>
      <c r="J8" s="205">
        <f t="shared" si="1"/>
        <v>0</v>
      </c>
      <c r="K8" s="206">
        <v>0</v>
      </c>
      <c r="L8" s="207">
        <f t="shared" si="2"/>
        <v>0</v>
      </c>
      <c r="M8" s="208">
        <v>0</v>
      </c>
      <c r="N8" s="205">
        <f t="shared" si="3"/>
        <v>0</v>
      </c>
      <c r="O8" s="205">
        <f t="shared" si="4"/>
        <v>0</v>
      </c>
      <c r="P8" s="205">
        <f t="shared" si="5"/>
        <v>0</v>
      </c>
      <c r="Q8" s="361"/>
      <c r="R8" s="210"/>
    </row>
    <row r="9" spans="1:36" s="211" customFormat="1">
      <c r="A9" s="198">
        <f>IF(G9&lt;&gt;"",1+MAX($A$3:A8),"")</f>
        <v>5</v>
      </c>
      <c r="B9" s="199"/>
      <c r="C9" s="213"/>
      <c r="D9" s="214" t="s">
        <v>36</v>
      </c>
      <c r="E9" s="215">
        <v>1</v>
      </c>
      <c r="F9" s="215" t="s">
        <v>32</v>
      </c>
      <c r="G9" s="203">
        <v>0</v>
      </c>
      <c r="H9" s="204">
        <f t="shared" si="0"/>
        <v>1</v>
      </c>
      <c r="I9" s="205">
        <v>0</v>
      </c>
      <c r="J9" s="205">
        <f t="shared" si="1"/>
        <v>0</v>
      </c>
      <c r="K9" s="206">
        <v>0</v>
      </c>
      <c r="L9" s="207">
        <f t="shared" si="2"/>
        <v>0</v>
      </c>
      <c r="M9" s="208">
        <v>0</v>
      </c>
      <c r="N9" s="205">
        <f t="shared" si="3"/>
        <v>0</v>
      </c>
      <c r="O9" s="205">
        <f t="shared" si="4"/>
        <v>0</v>
      </c>
      <c r="P9" s="205">
        <f t="shared" si="5"/>
        <v>0</v>
      </c>
      <c r="Q9" s="361"/>
      <c r="R9" s="210"/>
    </row>
    <row r="10" spans="1:36" s="211" customFormat="1">
      <c r="A10" s="212">
        <f>IF(G10&lt;&gt;"",1+MAX($A$3:A9),"")</f>
        <v>6</v>
      </c>
      <c r="B10" s="199"/>
      <c r="C10" s="213"/>
      <c r="D10" s="214" t="s">
        <v>37</v>
      </c>
      <c r="E10" s="215">
        <v>1</v>
      </c>
      <c r="F10" s="215" t="s">
        <v>32</v>
      </c>
      <c r="G10" s="203">
        <v>0</v>
      </c>
      <c r="H10" s="204">
        <f t="shared" si="0"/>
        <v>1</v>
      </c>
      <c r="I10" s="205">
        <v>0</v>
      </c>
      <c r="J10" s="205">
        <f t="shared" si="1"/>
        <v>0</v>
      </c>
      <c r="K10" s="206">
        <v>0</v>
      </c>
      <c r="L10" s="207">
        <f t="shared" si="2"/>
        <v>0</v>
      </c>
      <c r="M10" s="208">
        <v>0</v>
      </c>
      <c r="N10" s="205">
        <f t="shared" si="3"/>
        <v>0</v>
      </c>
      <c r="O10" s="205">
        <f t="shared" si="4"/>
        <v>0</v>
      </c>
      <c r="P10" s="205">
        <f t="shared" si="5"/>
        <v>0</v>
      </c>
      <c r="Q10" s="361"/>
      <c r="R10" s="210"/>
    </row>
    <row r="11" spans="1:36" s="211" customFormat="1">
      <c r="A11" s="198">
        <f>IF(G11&lt;&gt;"",1+MAX($A$3:A10),"")</f>
        <v>7</v>
      </c>
      <c r="B11" s="199"/>
      <c r="C11" s="216"/>
      <c r="D11" s="217" t="s">
        <v>38</v>
      </c>
      <c r="E11" s="218">
        <v>1</v>
      </c>
      <c r="F11" s="218" t="s">
        <v>32</v>
      </c>
      <c r="G11" s="203">
        <v>0</v>
      </c>
      <c r="H11" s="204">
        <f t="shared" si="0"/>
        <v>1</v>
      </c>
      <c r="I11" s="205">
        <v>0</v>
      </c>
      <c r="J11" s="205">
        <f t="shared" si="1"/>
        <v>0</v>
      </c>
      <c r="K11" s="206">
        <v>0</v>
      </c>
      <c r="L11" s="207">
        <f t="shared" si="2"/>
        <v>0</v>
      </c>
      <c r="M11" s="208">
        <v>0</v>
      </c>
      <c r="N11" s="205">
        <f t="shared" si="3"/>
        <v>0</v>
      </c>
      <c r="O11" s="205">
        <f t="shared" si="4"/>
        <v>0</v>
      </c>
      <c r="P11" s="205">
        <f t="shared" si="5"/>
        <v>0</v>
      </c>
      <c r="Q11" s="362"/>
      <c r="R11" s="210"/>
    </row>
    <row r="12" spans="1:36" s="197" customFormat="1">
      <c r="A12" s="212" t="str">
        <f>IF(G12&lt;&gt;"",1+MAX($A$3:A11),"")</f>
        <v/>
      </c>
      <c r="B12" s="199"/>
      <c r="C12" s="219"/>
      <c r="D12" s="217"/>
      <c r="E12" s="218"/>
      <c r="F12" s="218"/>
      <c r="G12" s="220"/>
      <c r="H12" s="221"/>
      <c r="I12" s="222"/>
      <c r="J12" s="222"/>
      <c r="K12" s="223"/>
      <c r="L12" s="224"/>
      <c r="M12" s="225"/>
      <c r="N12" s="222"/>
      <c r="O12" s="222"/>
      <c r="P12" s="222"/>
      <c r="Q12" s="209"/>
      <c r="R12" s="226"/>
    </row>
    <row r="13" spans="1:36" s="196" customFormat="1">
      <c r="A13" s="198" t="str">
        <f>IF(G13&lt;&gt;"",1+MAX($A$3:A12),"")</f>
        <v/>
      </c>
      <c r="B13" s="219"/>
      <c r="C13" s="227"/>
      <c r="D13" s="228" t="s">
        <v>39</v>
      </c>
      <c r="E13" s="229"/>
      <c r="F13" s="230"/>
      <c r="G13" s="230"/>
      <c r="H13" s="230"/>
      <c r="I13" s="231"/>
      <c r="J13" s="231"/>
      <c r="K13" s="230"/>
      <c r="L13" s="230"/>
      <c r="M13" s="231"/>
      <c r="N13" s="231"/>
      <c r="O13" s="231"/>
      <c r="P13" s="231"/>
      <c r="Q13" s="232"/>
      <c r="R13" s="233">
        <f>SUM(Q4:Q13)</f>
        <v>6000</v>
      </c>
    </row>
    <row r="14" spans="1:36" s="196" customFormat="1">
      <c r="A14" s="212" t="str">
        <f>IF(G14&lt;&gt;"",1+MAX($A$3:A13),"")</f>
        <v/>
      </c>
      <c r="B14" s="234"/>
      <c r="C14" s="234"/>
      <c r="D14" s="234"/>
      <c r="E14" s="234"/>
      <c r="F14" s="234"/>
      <c r="G14" s="234"/>
      <c r="H14" s="234"/>
      <c r="I14" s="234"/>
      <c r="J14" s="234"/>
      <c r="K14" s="234"/>
      <c r="L14" s="234"/>
      <c r="M14" s="234"/>
      <c r="N14" s="234"/>
      <c r="O14" s="234"/>
      <c r="P14" s="234"/>
      <c r="Q14" s="234"/>
      <c r="R14" s="235"/>
    </row>
    <row r="15" spans="1:36" s="241" customFormat="1">
      <c r="A15" s="236" t="str">
        <f>IF(G15&lt;&gt;"",1+MAX($A$3:A14),"")</f>
        <v/>
      </c>
      <c r="B15" s="236"/>
      <c r="C15" s="236">
        <v>22</v>
      </c>
      <c r="D15" s="237" t="s">
        <v>40</v>
      </c>
      <c r="E15" s="236"/>
      <c r="F15" s="236"/>
      <c r="G15" s="236"/>
      <c r="H15" s="236"/>
      <c r="I15" s="236"/>
      <c r="J15" s="236"/>
      <c r="K15" s="236"/>
      <c r="L15" s="236"/>
      <c r="M15" s="236"/>
      <c r="N15" s="236"/>
      <c r="O15" s="236"/>
      <c r="P15" s="236"/>
      <c r="Q15" s="238"/>
      <c r="R15" s="239"/>
      <c r="S15" s="240"/>
    </row>
    <row r="16" spans="1:36" s="241" customFormat="1">
      <c r="A16" s="212" t="str">
        <f>IF(G16&lt;&gt;"",1+MAX($A$3:A15),"")</f>
        <v/>
      </c>
      <c r="B16" s="242"/>
      <c r="C16" s="243"/>
      <c r="D16" s="244" t="s">
        <v>41</v>
      </c>
      <c r="E16" s="245"/>
      <c r="F16" s="215"/>
      <c r="G16" s="246"/>
      <c r="H16" s="247"/>
      <c r="I16" s="222"/>
      <c r="J16" s="205"/>
      <c r="K16" s="206"/>
      <c r="L16" s="207"/>
      <c r="M16" s="208"/>
      <c r="N16" s="205"/>
      <c r="O16" s="205"/>
      <c r="P16" s="205"/>
      <c r="Q16" s="248"/>
      <c r="R16" s="210"/>
      <c r="S16" s="249"/>
      <c r="T16" s="249"/>
      <c r="U16" s="249"/>
      <c r="V16" s="249"/>
      <c r="W16" s="249"/>
      <c r="X16" s="249"/>
      <c r="Y16" s="249"/>
      <c r="Z16" s="249"/>
      <c r="AA16" s="249"/>
      <c r="AB16" s="249"/>
      <c r="AC16" s="249"/>
      <c r="AD16" s="249"/>
      <c r="AE16" s="249"/>
      <c r="AF16" s="249"/>
      <c r="AG16" s="249"/>
      <c r="AH16" s="249"/>
      <c r="AI16" s="249"/>
      <c r="AJ16" s="249"/>
    </row>
    <row r="17" spans="1:36" s="241" customFormat="1" ht="31.2">
      <c r="A17" s="198" t="str">
        <f>IF(G17&lt;&gt;"",1+MAX($A$3:A16),"")</f>
        <v/>
      </c>
      <c r="B17" s="242"/>
      <c r="C17" s="243"/>
      <c r="D17" s="250" t="s">
        <v>42</v>
      </c>
      <c r="E17" s="245"/>
      <c r="F17" s="215"/>
      <c r="G17" s="246"/>
      <c r="H17" s="247"/>
      <c r="I17" s="222"/>
      <c r="J17" s="205"/>
      <c r="K17" s="206"/>
      <c r="L17" s="207"/>
      <c r="M17" s="208"/>
      <c r="N17" s="205"/>
      <c r="O17" s="205"/>
      <c r="P17" s="205"/>
      <c r="Q17" s="248"/>
      <c r="R17" s="210"/>
      <c r="S17" s="249"/>
      <c r="T17" s="249"/>
      <c r="U17" s="249"/>
      <c r="V17" s="249"/>
      <c r="W17" s="249"/>
      <c r="X17" s="249"/>
      <c r="Y17" s="249"/>
      <c r="Z17" s="249"/>
      <c r="AA17" s="249"/>
      <c r="AB17" s="249"/>
      <c r="AC17" s="249"/>
      <c r="AD17" s="249"/>
      <c r="AE17" s="249"/>
      <c r="AF17" s="249"/>
      <c r="AG17" s="249"/>
      <c r="AH17" s="249"/>
      <c r="AI17" s="249"/>
      <c r="AJ17" s="249"/>
    </row>
    <row r="18" spans="1:36" s="241" customFormat="1">
      <c r="A18" s="212">
        <f>IF(G18&lt;&gt;"",1+MAX($A$3:A17),"")</f>
        <v>8</v>
      </c>
      <c r="B18" s="242"/>
      <c r="C18" s="243"/>
      <c r="D18" s="214" t="s">
        <v>43</v>
      </c>
      <c r="E18" s="245">
        <v>13.97</v>
      </c>
      <c r="F18" s="215" t="s">
        <v>44</v>
      </c>
      <c r="G18" s="246">
        <v>0.05</v>
      </c>
      <c r="H18" s="247">
        <f>E18*(1+G18)</f>
        <v>14.6685</v>
      </c>
      <c r="I18" s="205">
        <f>6.8/3*1.25</f>
        <v>2.833333333333333</v>
      </c>
      <c r="J18" s="205">
        <f t="shared" ref="J18:J20" si="6">I18*H18</f>
        <v>41.560749999999999</v>
      </c>
      <c r="K18" s="206">
        <f>0.099/3*1.5</f>
        <v>4.9500000000000002E-2</v>
      </c>
      <c r="L18" s="207">
        <f t="shared" ref="L18:L20" si="7">+K18*H18</f>
        <v>0.72609075000000001</v>
      </c>
      <c r="M18" s="208">
        <f>'LABOR SHEET'!C$5</f>
        <v>100</v>
      </c>
      <c r="N18" s="205">
        <f t="shared" ref="N18:N20" si="8">K18*M18</f>
        <v>4.95</v>
      </c>
      <c r="O18" s="205">
        <f t="shared" ref="O18:O20" si="9">M18*L18</f>
        <v>72.609075000000004</v>
      </c>
      <c r="P18" s="205">
        <f t="shared" ref="P18:P20" si="10">I18+N18</f>
        <v>7.7833333333333332</v>
      </c>
      <c r="Q18" s="248">
        <f t="shared" ref="Q18:Q20" si="11">P18*H18</f>
        <v>114.169825</v>
      </c>
      <c r="R18" s="210"/>
      <c r="S18" s="249"/>
      <c r="T18" s="249"/>
      <c r="U18" s="249"/>
      <c r="V18" s="249"/>
      <c r="W18" s="249"/>
      <c r="X18" s="249"/>
      <c r="Y18" s="249"/>
      <c r="Z18" s="249"/>
      <c r="AA18" s="249"/>
      <c r="AB18" s="249"/>
      <c r="AC18" s="249"/>
      <c r="AD18" s="249"/>
      <c r="AE18" s="249"/>
      <c r="AF18" s="249"/>
      <c r="AG18" s="249"/>
      <c r="AH18" s="249"/>
      <c r="AI18" s="249"/>
      <c r="AJ18" s="249"/>
    </row>
    <row r="19" spans="1:36" s="241" customFormat="1">
      <c r="A19" s="198">
        <f>IF(G19&lt;&gt;"",1+MAX($A$3:A18),"")</f>
        <v>9</v>
      </c>
      <c r="B19" s="242"/>
      <c r="C19" s="243"/>
      <c r="D19" s="214" t="s">
        <v>45</v>
      </c>
      <c r="E19" s="245">
        <v>10.46</v>
      </c>
      <c r="F19" s="215" t="s">
        <v>44</v>
      </c>
      <c r="G19" s="246">
        <v>0.05</v>
      </c>
      <c r="H19" s="247">
        <f>E19*(1+G19)</f>
        <v>10.983000000000001</v>
      </c>
      <c r="I19" s="205">
        <f>6.8/3*2</f>
        <v>4.5333333333333332</v>
      </c>
      <c r="J19" s="205">
        <f t="shared" si="6"/>
        <v>49.7896</v>
      </c>
      <c r="K19" s="206">
        <f>0.099/3*2</f>
        <v>6.6000000000000003E-2</v>
      </c>
      <c r="L19" s="207">
        <f t="shared" si="7"/>
        <v>0.72487800000000002</v>
      </c>
      <c r="M19" s="208">
        <f>'LABOR SHEET'!C$5</f>
        <v>100</v>
      </c>
      <c r="N19" s="205">
        <f t="shared" si="8"/>
        <v>6.6000000000000005</v>
      </c>
      <c r="O19" s="205">
        <f t="shared" si="9"/>
        <v>72.487800000000007</v>
      </c>
      <c r="P19" s="205">
        <f t="shared" si="10"/>
        <v>11.133333333333333</v>
      </c>
      <c r="Q19" s="248">
        <f t="shared" si="11"/>
        <v>122.2774</v>
      </c>
      <c r="R19" s="210"/>
      <c r="S19" s="249"/>
      <c r="T19" s="249"/>
      <c r="U19" s="249"/>
      <c r="V19" s="249"/>
      <c r="W19" s="249"/>
      <c r="X19" s="249"/>
      <c r="Y19" s="249"/>
      <c r="Z19" s="249"/>
      <c r="AA19" s="249"/>
      <c r="AB19" s="249"/>
      <c r="AC19" s="249"/>
      <c r="AD19" s="249"/>
      <c r="AE19" s="249"/>
      <c r="AF19" s="249"/>
      <c r="AG19" s="249"/>
      <c r="AH19" s="249"/>
      <c r="AI19" s="249"/>
      <c r="AJ19" s="249"/>
    </row>
    <row r="20" spans="1:36" s="241" customFormat="1">
      <c r="A20" s="212">
        <f>IF(G20&lt;&gt;"",1+MAX($A$3:A19),"")</f>
        <v>10</v>
      </c>
      <c r="B20" s="242"/>
      <c r="C20" s="243"/>
      <c r="D20" s="214" t="s">
        <v>46</v>
      </c>
      <c r="E20" s="245">
        <v>26.57</v>
      </c>
      <c r="F20" s="215" t="s">
        <v>44</v>
      </c>
      <c r="G20" s="246">
        <v>0.05</v>
      </c>
      <c r="H20" s="247">
        <f>E20*(1+G20)</f>
        <v>27.898499999999999</v>
      </c>
      <c r="I20" s="205">
        <v>5.4</v>
      </c>
      <c r="J20" s="205">
        <f t="shared" si="6"/>
        <v>150.65190000000001</v>
      </c>
      <c r="K20" s="206">
        <v>7.4999999999999997E-2</v>
      </c>
      <c r="L20" s="207">
        <f t="shared" si="7"/>
        <v>2.0923874999999996</v>
      </c>
      <c r="M20" s="208">
        <f>'LABOR SHEET'!C$5</f>
        <v>100</v>
      </c>
      <c r="N20" s="205">
        <f t="shared" si="8"/>
        <v>7.5</v>
      </c>
      <c r="O20" s="205">
        <f t="shared" si="9"/>
        <v>209.23874999999995</v>
      </c>
      <c r="P20" s="205">
        <f t="shared" si="10"/>
        <v>12.9</v>
      </c>
      <c r="Q20" s="248">
        <f t="shared" si="11"/>
        <v>359.89064999999999</v>
      </c>
      <c r="R20" s="210"/>
      <c r="S20" s="249"/>
      <c r="T20" s="249"/>
      <c r="U20" s="249"/>
      <c r="V20" s="249"/>
      <c r="W20" s="249"/>
      <c r="X20" s="249"/>
      <c r="Y20" s="249"/>
      <c r="Z20" s="249"/>
      <c r="AA20" s="249"/>
      <c r="AB20" s="249"/>
      <c r="AC20" s="249"/>
      <c r="AD20" s="249"/>
      <c r="AE20" s="249"/>
      <c r="AF20" s="249"/>
      <c r="AG20" s="249"/>
      <c r="AH20" s="249"/>
      <c r="AI20" s="249"/>
      <c r="AJ20" s="249"/>
    </row>
    <row r="21" spans="1:36" s="241" customFormat="1">
      <c r="A21" s="198" t="str">
        <f>IF(G21&lt;&gt;"",1+MAX($A$3:A20),"")</f>
        <v/>
      </c>
      <c r="B21" s="242"/>
      <c r="C21" s="243"/>
      <c r="D21" s="214"/>
      <c r="E21" s="245"/>
      <c r="F21" s="215"/>
      <c r="G21" s="246"/>
      <c r="H21" s="247"/>
      <c r="I21" s="222"/>
      <c r="J21" s="205"/>
      <c r="K21" s="206"/>
      <c r="L21" s="207"/>
      <c r="M21" s="208"/>
      <c r="N21" s="205"/>
      <c r="O21" s="205"/>
      <c r="P21" s="205"/>
      <c r="Q21" s="248"/>
      <c r="R21" s="210"/>
      <c r="S21" s="249"/>
      <c r="T21" s="249"/>
      <c r="U21" s="249"/>
      <c r="V21" s="249"/>
      <c r="W21" s="249"/>
      <c r="X21" s="249"/>
      <c r="Y21" s="249"/>
      <c r="Z21" s="249"/>
      <c r="AA21" s="249"/>
      <c r="AB21" s="249"/>
      <c r="AC21" s="249"/>
      <c r="AD21" s="249"/>
      <c r="AE21" s="249"/>
      <c r="AF21" s="249"/>
      <c r="AG21" s="249"/>
      <c r="AH21" s="249"/>
      <c r="AI21" s="249"/>
      <c r="AJ21" s="249"/>
    </row>
    <row r="22" spans="1:36" s="241" customFormat="1">
      <c r="A22" s="212" t="str">
        <f>IF(G22&lt;&gt;"",1+MAX($A$3:A21),"")</f>
        <v/>
      </c>
      <c r="B22" s="242"/>
      <c r="C22" s="243"/>
      <c r="D22" s="244" t="s">
        <v>156</v>
      </c>
      <c r="E22" s="245"/>
      <c r="F22" s="215"/>
      <c r="G22" s="246"/>
      <c r="H22" s="247"/>
      <c r="I22" s="222"/>
      <c r="J22" s="205"/>
      <c r="K22" s="206"/>
      <c r="L22" s="207"/>
      <c r="M22" s="208"/>
      <c r="N22" s="205"/>
      <c r="O22" s="205"/>
      <c r="P22" s="205"/>
      <c r="Q22" s="248"/>
      <c r="R22" s="210"/>
      <c r="S22" s="249"/>
      <c r="T22" s="249"/>
      <c r="U22" s="249"/>
      <c r="V22" s="249"/>
      <c r="W22" s="249"/>
      <c r="X22" s="249"/>
      <c r="Y22" s="249"/>
      <c r="Z22" s="249"/>
      <c r="AA22" s="249"/>
      <c r="AB22" s="249"/>
      <c r="AC22" s="249"/>
      <c r="AD22" s="249"/>
      <c r="AE22" s="249"/>
      <c r="AF22" s="249"/>
      <c r="AG22" s="249"/>
      <c r="AH22" s="249"/>
      <c r="AI22" s="249"/>
      <c r="AJ22" s="249"/>
    </row>
    <row r="23" spans="1:36" s="241" customFormat="1" ht="31.2">
      <c r="A23" s="198" t="str">
        <f>IF(G23&lt;&gt;"",1+MAX($A$3:A22),"")</f>
        <v/>
      </c>
      <c r="B23" s="242"/>
      <c r="C23" s="243"/>
      <c r="D23" s="250" t="s">
        <v>48</v>
      </c>
      <c r="E23" s="245"/>
      <c r="F23" s="215"/>
      <c r="G23" s="246"/>
      <c r="H23" s="247"/>
      <c r="I23" s="222"/>
      <c r="J23" s="205"/>
      <c r="K23" s="206"/>
      <c r="L23" s="207"/>
      <c r="M23" s="208"/>
      <c r="N23" s="205"/>
      <c r="O23" s="205"/>
      <c r="P23" s="205"/>
      <c r="Q23" s="248"/>
      <c r="R23" s="210"/>
      <c r="S23" s="249"/>
      <c r="T23" s="249"/>
      <c r="U23" s="249"/>
      <c r="V23" s="249"/>
      <c r="W23" s="249"/>
      <c r="X23" s="249"/>
      <c r="Y23" s="249"/>
      <c r="Z23" s="249"/>
      <c r="AA23" s="249"/>
      <c r="AB23" s="249"/>
      <c r="AC23" s="249"/>
      <c r="AD23" s="249"/>
      <c r="AE23" s="249"/>
      <c r="AF23" s="249"/>
      <c r="AG23" s="249"/>
      <c r="AH23" s="249"/>
      <c r="AI23" s="249"/>
      <c r="AJ23" s="249"/>
    </row>
    <row r="24" spans="1:36" s="241" customFormat="1">
      <c r="A24" s="212">
        <f>IF(G24&lt;&gt;"",1+MAX($A$3:A23),"")</f>
        <v>11</v>
      </c>
      <c r="B24" s="242"/>
      <c r="C24" s="243"/>
      <c r="D24" s="214" t="s">
        <v>46</v>
      </c>
      <c r="E24" s="245">
        <v>14.53</v>
      </c>
      <c r="F24" s="215" t="s">
        <v>44</v>
      </c>
      <c r="G24" s="246">
        <v>0.05</v>
      </c>
      <c r="H24" s="247">
        <f>E24*(1+G24)</f>
        <v>15.256500000000001</v>
      </c>
      <c r="I24" s="205">
        <v>5.4</v>
      </c>
      <c r="J24" s="205">
        <f t="shared" ref="J24" si="12">I24*H24</f>
        <v>82.385100000000008</v>
      </c>
      <c r="K24" s="206">
        <v>7.4999999999999997E-2</v>
      </c>
      <c r="L24" s="207">
        <f t="shared" ref="L24" si="13">+K24*H24</f>
        <v>1.1442375</v>
      </c>
      <c r="M24" s="208">
        <f>'LABOR SHEET'!C$5</f>
        <v>100</v>
      </c>
      <c r="N24" s="205">
        <f t="shared" ref="N24" si="14">K24*M24</f>
        <v>7.5</v>
      </c>
      <c r="O24" s="205">
        <f t="shared" ref="O24" si="15">M24*L24</f>
        <v>114.42375</v>
      </c>
      <c r="P24" s="205">
        <f t="shared" ref="P24" si="16">I24+N24</f>
        <v>12.9</v>
      </c>
      <c r="Q24" s="248">
        <f t="shared" ref="Q24" si="17">P24*H24</f>
        <v>196.80885000000001</v>
      </c>
      <c r="R24" s="210"/>
      <c r="S24" s="249"/>
      <c r="T24" s="249"/>
      <c r="U24" s="249"/>
      <c r="V24" s="249"/>
      <c r="W24" s="249"/>
      <c r="X24" s="249"/>
      <c r="Y24" s="249"/>
      <c r="Z24" s="249"/>
      <c r="AA24" s="249"/>
      <c r="AB24" s="249"/>
      <c r="AC24" s="249"/>
      <c r="AD24" s="249"/>
      <c r="AE24" s="249"/>
      <c r="AF24" s="249"/>
      <c r="AG24" s="249"/>
      <c r="AH24" s="249"/>
      <c r="AI24" s="249"/>
      <c r="AJ24" s="249"/>
    </row>
    <row r="25" spans="1:36" s="241" customFormat="1">
      <c r="A25" s="198" t="str">
        <f>IF(G25&lt;&gt;"",1+MAX($A$3:A24),"")</f>
        <v/>
      </c>
      <c r="B25" s="242"/>
      <c r="C25" s="243"/>
      <c r="D25" s="214"/>
      <c r="E25" s="245"/>
      <c r="F25" s="215"/>
      <c r="G25" s="246"/>
      <c r="H25" s="247"/>
      <c r="I25" s="222"/>
      <c r="J25" s="205"/>
      <c r="K25" s="206"/>
      <c r="L25" s="207"/>
      <c r="M25" s="208"/>
      <c r="N25" s="205"/>
      <c r="O25" s="205"/>
      <c r="P25" s="205"/>
      <c r="Q25" s="248"/>
      <c r="R25" s="210"/>
      <c r="S25" s="249"/>
      <c r="T25" s="249"/>
      <c r="U25" s="249"/>
      <c r="V25" s="249"/>
      <c r="W25" s="249"/>
      <c r="X25" s="249"/>
      <c r="Y25" s="249"/>
      <c r="Z25" s="249"/>
      <c r="AA25" s="249"/>
      <c r="AB25" s="249"/>
      <c r="AC25" s="249"/>
      <c r="AD25" s="249"/>
      <c r="AE25" s="249"/>
      <c r="AF25" s="249"/>
      <c r="AG25" s="249"/>
      <c r="AH25" s="249"/>
      <c r="AI25" s="249"/>
      <c r="AJ25" s="249"/>
    </row>
    <row r="26" spans="1:36" s="241" customFormat="1">
      <c r="A26" s="212" t="str">
        <f>IF(G26&lt;&gt;"",1+MAX($A$3:A25),"")</f>
        <v/>
      </c>
      <c r="B26" s="242"/>
      <c r="C26" s="243"/>
      <c r="D26" s="244" t="s">
        <v>47</v>
      </c>
      <c r="E26" s="245"/>
      <c r="F26" s="215"/>
      <c r="G26" s="246"/>
      <c r="H26" s="247"/>
      <c r="I26" s="222"/>
      <c r="J26" s="205"/>
      <c r="K26" s="206"/>
      <c r="L26" s="207"/>
      <c r="M26" s="208"/>
      <c r="N26" s="205"/>
      <c r="O26" s="205"/>
      <c r="P26" s="205"/>
      <c r="Q26" s="248"/>
      <c r="R26" s="210"/>
      <c r="S26" s="249"/>
      <c r="T26" s="249"/>
      <c r="U26" s="249"/>
      <c r="V26" s="249"/>
      <c r="W26" s="249"/>
      <c r="X26" s="249"/>
      <c r="Y26" s="249"/>
      <c r="Z26" s="249"/>
      <c r="AA26" s="249"/>
      <c r="AB26" s="249"/>
      <c r="AC26" s="249"/>
      <c r="AD26" s="249"/>
      <c r="AE26" s="249"/>
      <c r="AF26" s="249"/>
      <c r="AG26" s="249"/>
      <c r="AH26" s="249"/>
      <c r="AI26" s="249"/>
      <c r="AJ26" s="249"/>
    </row>
    <row r="27" spans="1:36" s="241" customFormat="1" ht="31.2">
      <c r="A27" s="198" t="str">
        <f>IF(G27&lt;&gt;"",1+MAX($A$3:A26),"")</f>
        <v/>
      </c>
      <c r="B27" s="242"/>
      <c r="C27" s="243"/>
      <c r="D27" s="250" t="s">
        <v>48</v>
      </c>
      <c r="E27" s="245"/>
      <c r="F27" s="215"/>
      <c r="G27" s="246"/>
      <c r="H27" s="247"/>
      <c r="I27" s="222"/>
      <c r="J27" s="205"/>
      <c r="K27" s="206"/>
      <c r="L27" s="207"/>
      <c r="M27" s="208"/>
      <c r="N27" s="205"/>
      <c r="O27" s="205"/>
      <c r="P27" s="205"/>
      <c r="Q27" s="248"/>
      <c r="R27" s="210"/>
      <c r="S27" s="249"/>
      <c r="T27" s="249"/>
      <c r="U27" s="249"/>
      <c r="V27" s="249"/>
      <c r="W27" s="249"/>
      <c r="X27" s="249"/>
      <c r="Y27" s="249"/>
      <c r="Z27" s="249"/>
      <c r="AA27" s="249"/>
      <c r="AB27" s="249"/>
      <c r="AC27" s="249"/>
      <c r="AD27" s="249"/>
      <c r="AE27" s="249"/>
      <c r="AF27" s="249"/>
      <c r="AG27" s="249"/>
      <c r="AH27" s="249"/>
      <c r="AI27" s="249"/>
      <c r="AJ27" s="249"/>
    </row>
    <row r="28" spans="1:36" s="241" customFormat="1">
      <c r="A28" s="212">
        <f>IF(G28&lt;&gt;"",1+MAX($A$3:A27),"")</f>
        <v>12</v>
      </c>
      <c r="B28" s="242"/>
      <c r="C28" s="243"/>
      <c r="D28" s="214" t="s">
        <v>49</v>
      </c>
      <c r="E28" s="245">
        <v>11.73</v>
      </c>
      <c r="F28" s="215" t="s">
        <v>44</v>
      </c>
      <c r="G28" s="246">
        <v>0.05</v>
      </c>
      <c r="H28" s="247">
        <f t="shared" ref="H28:H30" si="18">E28*(1+G28)</f>
        <v>12.3165</v>
      </c>
      <c r="I28" s="205">
        <v>5</v>
      </c>
      <c r="J28" s="205">
        <f t="shared" ref="J28:J30" si="19">I28*H28</f>
        <v>61.582499999999996</v>
      </c>
      <c r="K28" s="206">
        <v>0.27100000000000002</v>
      </c>
      <c r="L28" s="207">
        <f t="shared" ref="L28:L30" si="20">+K28*H28</f>
        <v>3.3377715000000001</v>
      </c>
      <c r="M28" s="208">
        <f>'LABOR SHEET'!C$5</f>
        <v>100</v>
      </c>
      <c r="N28" s="205">
        <f t="shared" ref="N28:N30" si="21">K28*M28</f>
        <v>27.1</v>
      </c>
      <c r="O28" s="205">
        <f t="shared" ref="O28:O30" si="22">M28*L28</f>
        <v>333.77715000000001</v>
      </c>
      <c r="P28" s="205">
        <f t="shared" ref="P28:P30" si="23">I28+N28</f>
        <v>32.1</v>
      </c>
      <c r="Q28" s="248">
        <f t="shared" ref="Q28:Q30" si="24">P28*H28</f>
        <v>395.35964999999999</v>
      </c>
      <c r="R28" s="210"/>
      <c r="S28" s="249"/>
      <c r="T28" s="249"/>
      <c r="U28" s="249"/>
      <c r="V28" s="249"/>
      <c r="W28" s="249"/>
      <c r="X28" s="249"/>
      <c r="Y28" s="249"/>
      <c r="Z28" s="249"/>
      <c r="AA28" s="249"/>
      <c r="AB28" s="249"/>
      <c r="AC28" s="249"/>
      <c r="AD28" s="249"/>
      <c r="AE28" s="249"/>
      <c r="AF28" s="249"/>
      <c r="AG28" s="249"/>
      <c r="AH28" s="249"/>
      <c r="AI28" s="249"/>
      <c r="AJ28" s="249"/>
    </row>
    <row r="29" spans="1:36" s="241" customFormat="1">
      <c r="A29" s="198">
        <f>IF(G29&lt;&gt;"",1+MAX($A$3:A28),"")</f>
        <v>13</v>
      </c>
      <c r="B29" s="242"/>
      <c r="C29" s="243"/>
      <c r="D29" s="214" t="s">
        <v>50</v>
      </c>
      <c r="E29" s="245">
        <v>122.47</v>
      </c>
      <c r="F29" s="215" t="s">
        <v>44</v>
      </c>
      <c r="G29" s="246">
        <v>0.05</v>
      </c>
      <c r="H29" s="247">
        <f t="shared" si="18"/>
        <v>128.59350000000001</v>
      </c>
      <c r="I29" s="205">
        <v>8.15</v>
      </c>
      <c r="J29" s="205">
        <f t="shared" si="19"/>
        <v>1048.0370250000001</v>
      </c>
      <c r="K29" s="206">
        <v>0.30199999999999999</v>
      </c>
      <c r="L29" s="207">
        <f t="shared" si="20"/>
        <v>38.835236999999999</v>
      </c>
      <c r="M29" s="208">
        <f>'LABOR SHEET'!C$5</f>
        <v>100</v>
      </c>
      <c r="N29" s="205">
        <f t="shared" si="21"/>
        <v>30.2</v>
      </c>
      <c r="O29" s="205">
        <f t="shared" si="22"/>
        <v>3883.5236999999997</v>
      </c>
      <c r="P29" s="205">
        <f t="shared" si="23"/>
        <v>38.35</v>
      </c>
      <c r="Q29" s="248">
        <f t="shared" si="24"/>
        <v>4931.5607250000003</v>
      </c>
      <c r="R29" s="210"/>
      <c r="S29" s="249"/>
      <c r="T29" s="249"/>
      <c r="U29" s="249"/>
      <c r="V29" s="249"/>
      <c r="W29" s="249"/>
      <c r="X29" s="249"/>
      <c r="Y29" s="249"/>
      <c r="Z29" s="249"/>
      <c r="AA29" s="249"/>
      <c r="AB29" s="249"/>
      <c r="AC29" s="249"/>
      <c r="AD29" s="249"/>
      <c r="AE29" s="249"/>
      <c r="AF29" s="249"/>
      <c r="AG29" s="249"/>
      <c r="AH29" s="249"/>
      <c r="AI29" s="249"/>
      <c r="AJ29" s="249"/>
    </row>
    <row r="30" spans="1:36" s="241" customFormat="1">
      <c r="A30" s="212">
        <f>IF(G30&lt;&gt;"",1+MAX($A$3:A29),"")</f>
        <v>14</v>
      </c>
      <c r="B30" s="242"/>
      <c r="C30" s="243"/>
      <c r="D30" s="214" t="s">
        <v>51</v>
      </c>
      <c r="E30" s="245">
        <v>63.85</v>
      </c>
      <c r="F30" s="215" t="s">
        <v>44</v>
      </c>
      <c r="G30" s="246">
        <v>0.05</v>
      </c>
      <c r="H30" s="247">
        <f t="shared" si="18"/>
        <v>67.042500000000004</v>
      </c>
      <c r="I30" s="205">
        <v>10.45</v>
      </c>
      <c r="J30" s="205">
        <f t="shared" si="19"/>
        <v>700.59412499999996</v>
      </c>
      <c r="K30" s="206">
        <v>0.33300000000000002</v>
      </c>
      <c r="L30" s="207">
        <f t="shared" si="20"/>
        <v>22.325152500000002</v>
      </c>
      <c r="M30" s="208">
        <f>'LABOR SHEET'!C$5</f>
        <v>100</v>
      </c>
      <c r="N30" s="205">
        <f t="shared" si="21"/>
        <v>33.300000000000004</v>
      </c>
      <c r="O30" s="205">
        <f t="shared" si="22"/>
        <v>2232.5152500000004</v>
      </c>
      <c r="P30" s="205">
        <f t="shared" si="23"/>
        <v>43.75</v>
      </c>
      <c r="Q30" s="248">
        <f t="shared" si="24"/>
        <v>2933.109375</v>
      </c>
      <c r="R30" s="210"/>
      <c r="S30" s="249"/>
      <c r="T30" s="249"/>
      <c r="U30" s="249"/>
      <c r="V30" s="249"/>
      <c r="W30" s="249"/>
      <c r="X30" s="249"/>
      <c r="Y30" s="249"/>
      <c r="Z30" s="249"/>
      <c r="AA30" s="249"/>
      <c r="AB30" s="249"/>
      <c r="AC30" s="249"/>
      <c r="AD30" s="249"/>
      <c r="AE30" s="249"/>
      <c r="AF30" s="249"/>
      <c r="AG30" s="249"/>
      <c r="AH30" s="249"/>
      <c r="AI30" s="249"/>
      <c r="AJ30" s="249"/>
    </row>
    <row r="31" spans="1:36" s="241" customFormat="1">
      <c r="A31" s="198" t="str">
        <f>IF(G31&lt;&gt;"",1+MAX($A$3:A30),"")</f>
        <v/>
      </c>
      <c r="B31" s="242"/>
      <c r="C31" s="243"/>
      <c r="D31" s="214"/>
      <c r="E31" s="245"/>
      <c r="F31" s="215"/>
      <c r="G31" s="246"/>
      <c r="H31" s="247"/>
      <c r="I31" s="222"/>
      <c r="J31" s="205"/>
      <c r="K31" s="206"/>
      <c r="L31" s="207"/>
      <c r="M31" s="208"/>
      <c r="N31" s="205"/>
      <c r="O31" s="205"/>
      <c r="P31" s="205"/>
      <c r="Q31" s="248"/>
      <c r="R31" s="210"/>
      <c r="S31" s="249"/>
      <c r="T31" s="249"/>
      <c r="U31" s="249"/>
      <c r="V31" s="249"/>
      <c r="W31" s="249"/>
      <c r="X31" s="249"/>
      <c r="Y31" s="249"/>
      <c r="Z31" s="249"/>
      <c r="AA31" s="249"/>
      <c r="AB31" s="249"/>
      <c r="AC31" s="249"/>
      <c r="AD31" s="249"/>
      <c r="AE31" s="249"/>
      <c r="AF31" s="249"/>
      <c r="AG31" s="249"/>
      <c r="AH31" s="249"/>
      <c r="AI31" s="249"/>
      <c r="AJ31" s="249"/>
    </row>
    <row r="32" spans="1:36" s="241" customFormat="1">
      <c r="A32" s="212" t="str">
        <f>IF(G32&lt;&gt;"",1+MAX($A$3:A31),"")</f>
        <v/>
      </c>
      <c r="B32" s="242"/>
      <c r="C32" s="243"/>
      <c r="D32" s="244" t="s">
        <v>52</v>
      </c>
      <c r="E32" s="245"/>
      <c r="F32" s="215"/>
      <c r="G32" s="246"/>
      <c r="H32" s="247"/>
      <c r="I32" s="222"/>
      <c r="J32" s="205"/>
      <c r="K32" s="206"/>
      <c r="L32" s="207"/>
      <c r="M32" s="208"/>
      <c r="N32" s="205"/>
      <c r="O32" s="205"/>
      <c r="P32" s="205"/>
      <c r="Q32" s="248"/>
      <c r="R32" s="210"/>
      <c r="S32" s="249"/>
      <c r="T32" s="249"/>
      <c r="U32" s="249"/>
      <c r="V32" s="249"/>
      <c r="W32" s="249"/>
      <c r="X32" s="249"/>
      <c r="Y32" s="249"/>
      <c r="Z32" s="249"/>
      <c r="AA32" s="249"/>
      <c r="AB32" s="249"/>
      <c r="AC32" s="249"/>
      <c r="AD32" s="249"/>
      <c r="AE32" s="249"/>
      <c r="AF32" s="249"/>
      <c r="AG32" s="249"/>
      <c r="AH32" s="249"/>
      <c r="AI32" s="249"/>
      <c r="AJ32" s="249"/>
    </row>
    <row r="33" spans="1:36" s="241" customFormat="1" ht="31.2">
      <c r="A33" s="198" t="str">
        <f>IF(G33&lt;&gt;"",1+MAX($A$3:A32),"")</f>
        <v/>
      </c>
      <c r="B33" s="242"/>
      <c r="C33" s="243"/>
      <c r="D33" s="250" t="s">
        <v>42</v>
      </c>
      <c r="E33" s="245"/>
      <c r="F33" s="215"/>
      <c r="G33" s="246"/>
      <c r="H33" s="247"/>
      <c r="I33" s="222"/>
      <c r="J33" s="205"/>
      <c r="K33" s="206"/>
      <c r="L33" s="207"/>
      <c r="M33" s="208"/>
      <c r="N33" s="205"/>
      <c r="O33" s="205"/>
      <c r="P33" s="205"/>
      <c r="Q33" s="248"/>
      <c r="R33" s="210"/>
      <c r="S33" s="249"/>
      <c r="T33" s="249"/>
      <c r="U33" s="249"/>
      <c r="V33" s="249"/>
      <c r="W33" s="249"/>
      <c r="X33" s="249"/>
      <c r="Y33" s="249"/>
      <c r="Z33" s="249"/>
      <c r="AA33" s="249"/>
      <c r="AB33" s="249"/>
      <c r="AC33" s="249"/>
      <c r="AD33" s="249"/>
      <c r="AE33" s="249"/>
      <c r="AF33" s="249"/>
      <c r="AG33" s="249"/>
      <c r="AH33" s="249"/>
      <c r="AI33" s="249"/>
      <c r="AJ33" s="249"/>
    </row>
    <row r="34" spans="1:36" s="241" customFormat="1">
      <c r="A34" s="212">
        <f>IF(G34&lt;&gt;"",1+MAX($A$3:A33),"")</f>
        <v>15</v>
      </c>
      <c r="B34" s="242"/>
      <c r="C34" s="243"/>
      <c r="D34" s="214" t="s">
        <v>49</v>
      </c>
      <c r="E34" s="245">
        <v>13.91</v>
      </c>
      <c r="F34" s="215" t="s">
        <v>44</v>
      </c>
      <c r="G34" s="246">
        <v>0.05</v>
      </c>
      <c r="H34" s="247">
        <f>E34*(1+G34)</f>
        <v>14.605499999999999</v>
      </c>
      <c r="I34" s="205">
        <f>6.8/3*2</f>
        <v>4.5333333333333332</v>
      </c>
      <c r="J34" s="205">
        <f t="shared" ref="J34" si="25">I34*H34</f>
        <v>66.21159999999999</v>
      </c>
      <c r="K34" s="206">
        <f>0.099/3*2</f>
        <v>6.6000000000000003E-2</v>
      </c>
      <c r="L34" s="207">
        <f t="shared" ref="L34" si="26">+K34*H34</f>
        <v>0.96396300000000001</v>
      </c>
      <c r="M34" s="208">
        <f>'LABOR SHEET'!C$5</f>
        <v>100</v>
      </c>
      <c r="N34" s="205">
        <f t="shared" ref="N34" si="27">K34*M34</f>
        <v>6.6000000000000005</v>
      </c>
      <c r="O34" s="205">
        <f t="shared" ref="O34" si="28">M34*L34</f>
        <v>96.396299999999997</v>
      </c>
      <c r="P34" s="205">
        <f t="shared" ref="P34" si="29">I34+N34</f>
        <v>11.133333333333333</v>
      </c>
      <c r="Q34" s="248">
        <f t="shared" ref="Q34" si="30">P34*H34</f>
        <v>162.60789999999997</v>
      </c>
      <c r="R34" s="210"/>
      <c r="S34" s="249"/>
      <c r="T34" s="249"/>
      <c r="U34" s="249"/>
      <c r="V34" s="249"/>
      <c r="W34" s="249"/>
      <c r="X34" s="249"/>
      <c r="Y34" s="249"/>
      <c r="Z34" s="249"/>
      <c r="AA34" s="249"/>
      <c r="AB34" s="249"/>
      <c r="AC34" s="249"/>
      <c r="AD34" s="249"/>
      <c r="AE34" s="249"/>
      <c r="AF34" s="249"/>
      <c r="AG34" s="249"/>
      <c r="AH34" s="249"/>
      <c r="AI34" s="249"/>
      <c r="AJ34" s="249"/>
    </row>
    <row r="35" spans="1:36" s="241" customFormat="1">
      <c r="A35" s="198" t="str">
        <f>IF(G35&lt;&gt;"",1+MAX($A$3:A34),"")</f>
        <v/>
      </c>
      <c r="B35" s="242"/>
      <c r="C35" s="243"/>
      <c r="D35" s="214"/>
      <c r="E35" s="245"/>
      <c r="F35" s="215"/>
      <c r="G35" s="246"/>
      <c r="H35" s="247"/>
      <c r="I35" s="222"/>
      <c r="J35" s="205"/>
      <c r="K35" s="206"/>
      <c r="L35" s="207"/>
      <c r="M35" s="208"/>
      <c r="N35" s="205"/>
      <c r="O35" s="205"/>
      <c r="P35" s="205"/>
      <c r="Q35" s="248"/>
      <c r="R35" s="210"/>
      <c r="S35" s="249"/>
      <c r="T35" s="249"/>
      <c r="U35" s="249"/>
      <c r="V35" s="249"/>
      <c r="W35" s="249"/>
      <c r="X35" s="249"/>
      <c r="Y35" s="249"/>
      <c r="Z35" s="249"/>
      <c r="AA35" s="249"/>
      <c r="AB35" s="249"/>
      <c r="AC35" s="249"/>
      <c r="AD35" s="249"/>
      <c r="AE35" s="249"/>
      <c r="AF35" s="249"/>
      <c r="AG35" s="249"/>
      <c r="AH35" s="249"/>
      <c r="AI35" s="249"/>
      <c r="AJ35" s="249"/>
    </row>
    <row r="36" spans="1:36" s="241" customFormat="1">
      <c r="A36" s="212" t="str">
        <f>IF(G36&lt;&gt;"",1+MAX($A$3:A35),"")</f>
        <v/>
      </c>
      <c r="B36" s="242"/>
      <c r="C36" s="243"/>
      <c r="D36" s="244" t="s">
        <v>57</v>
      </c>
      <c r="E36" s="245"/>
      <c r="F36" s="215"/>
      <c r="G36" s="246"/>
      <c r="H36" s="247"/>
      <c r="I36" s="222"/>
      <c r="J36" s="205"/>
      <c r="K36" s="206"/>
      <c r="L36" s="207"/>
      <c r="M36" s="208"/>
      <c r="N36" s="205"/>
      <c r="O36" s="205"/>
      <c r="P36" s="205"/>
      <c r="Q36" s="248"/>
      <c r="R36" s="210"/>
      <c r="S36" s="249"/>
      <c r="T36" s="249"/>
      <c r="U36" s="249"/>
      <c r="V36" s="249"/>
      <c r="W36" s="249"/>
      <c r="X36" s="249"/>
      <c r="Y36" s="249"/>
      <c r="Z36" s="249"/>
      <c r="AA36" s="249"/>
      <c r="AB36" s="249"/>
      <c r="AC36" s="249"/>
      <c r="AD36" s="249"/>
      <c r="AE36" s="249"/>
      <c r="AF36" s="249"/>
      <c r="AG36" s="249"/>
      <c r="AH36" s="249"/>
      <c r="AI36" s="249"/>
      <c r="AJ36" s="249"/>
    </row>
    <row r="37" spans="1:36" s="241" customFormat="1" ht="31.2">
      <c r="A37" s="198" t="str">
        <f>IF(G37&lt;&gt;"",1+MAX($A$3:A36),"")</f>
        <v/>
      </c>
      <c r="B37" s="242"/>
      <c r="C37" s="243"/>
      <c r="D37" s="250" t="s">
        <v>58</v>
      </c>
      <c r="E37" s="245"/>
      <c r="F37" s="215"/>
      <c r="G37" s="246"/>
      <c r="H37" s="247"/>
      <c r="I37" s="222"/>
      <c r="J37" s="205"/>
      <c r="K37" s="206"/>
      <c r="L37" s="207"/>
      <c r="M37" s="208"/>
      <c r="N37" s="205"/>
      <c r="O37" s="205"/>
      <c r="P37" s="205"/>
      <c r="Q37" s="248"/>
      <c r="R37" s="210"/>
      <c r="S37" s="249"/>
      <c r="T37" s="249"/>
      <c r="U37" s="249"/>
      <c r="V37" s="249"/>
      <c r="W37" s="249"/>
      <c r="X37" s="249"/>
      <c r="Y37" s="249"/>
      <c r="Z37" s="249"/>
      <c r="AA37" s="249"/>
      <c r="AB37" s="249"/>
      <c r="AC37" s="249"/>
      <c r="AD37" s="249"/>
      <c r="AE37" s="249"/>
      <c r="AF37" s="249"/>
      <c r="AG37" s="249"/>
      <c r="AH37" s="249"/>
      <c r="AI37" s="249"/>
      <c r="AJ37" s="249"/>
    </row>
    <row r="38" spans="1:36" s="241" customFormat="1">
      <c r="A38" s="212">
        <f>IF(G38&lt;&gt;"",1+MAX($A$3:A37),"")</f>
        <v>16</v>
      </c>
      <c r="B38" s="242"/>
      <c r="C38" s="243"/>
      <c r="D38" s="214" t="s">
        <v>59</v>
      </c>
      <c r="E38" s="245">
        <v>9.25</v>
      </c>
      <c r="F38" s="215" t="s">
        <v>44</v>
      </c>
      <c r="G38" s="246">
        <v>0.05</v>
      </c>
      <c r="H38" s="247">
        <f>E38*(1+G38)</f>
        <v>9.7125000000000004</v>
      </c>
      <c r="I38" s="205">
        <v>18.8</v>
      </c>
      <c r="J38" s="205">
        <f t="shared" ref="J38" si="31">I38*H38</f>
        <v>182.59500000000003</v>
      </c>
      <c r="K38" s="206">
        <v>0.19</v>
      </c>
      <c r="L38" s="207">
        <f t="shared" ref="L38" si="32">+K38*H38</f>
        <v>1.845375</v>
      </c>
      <c r="M38" s="208">
        <f>'LABOR SHEET'!C$5</f>
        <v>100</v>
      </c>
      <c r="N38" s="205">
        <f t="shared" ref="N38" si="33">K38*M38</f>
        <v>19</v>
      </c>
      <c r="O38" s="205">
        <f t="shared" ref="O38" si="34">M38*L38</f>
        <v>184.53749999999999</v>
      </c>
      <c r="P38" s="205">
        <f t="shared" ref="P38" si="35">I38+N38</f>
        <v>37.799999999999997</v>
      </c>
      <c r="Q38" s="248">
        <f t="shared" ref="Q38" si="36">P38*H38</f>
        <v>367.13249999999999</v>
      </c>
      <c r="R38" s="210"/>
      <c r="S38" s="249"/>
      <c r="T38" s="249"/>
      <c r="U38" s="249"/>
      <c r="V38" s="249"/>
      <c r="W38" s="249"/>
      <c r="X38" s="249"/>
      <c r="Y38" s="249"/>
      <c r="Z38" s="249"/>
      <c r="AA38" s="249"/>
      <c r="AB38" s="249"/>
      <c r="AC38" s="249"/>
      <c r="AD38" s="249"/>
      <c r="AE38" s="249"/>
      <c r="AF38" s="249"/>
      <c r="AG38" s="249"/>
      <c r="AH38" s="249"/>
      <c r="AI38" s="249"/>
      <c r="AJ38" s="249"/>
    </row>
    <row r="39" spans="1:36" s="241" customFormat="1">
      <c r="A39" s="198" t="str">
        <f>IF(G39&lt;&gt;"",1+MAX($A$3:A38),"")</f>
        <v/>
      </c>
      <c r="B39" s="242"/>
      <c r="C39" s="243"/>
      <c r="D39" s="214"/>
      <c r="E39" s="245"/>
      <c r="F39" s="215"/>
      <c r="G39" s="246"/>
      <c r="H39" s="247"/>
      <c r="I39" s="222"/>
      <c r="J39" s="205"/>
      <c r="K39" s="206"/>
      <c r="L39" s="207"/>
      <c r="M39" s="208"/>
      <c r="N39" s="205"/>
      <c r="O39" s="205"/>
      <c r="P39" s="205"/>
      <c r="Q39" s="248"/>
      <c r="R39" s="210"/>
      <c r="S39" s="249"/>
      <c r="T39" s="249"/>
      <c r="U39" s="249"/>
      <c r="V39" s="249"/>
      <c r="W39" s="249"/>
      <c r="X39" s="249"/>
      <c r="Y39" s="249"/>
      <c r="Z39" s="249"/>
      <c r="AA39" s="249"/>
      <c r="AB39" s="249"/>
      <c r="AC39" s="249"/>
      <c r="AD39" s="249"/>
      <c r="AE39" s="249"/>
      <c r="AF39" s="249"/>
      <c r="AG39" s="249"/>
      <c r="AH39" s="249"/>
      <c r="AI39" s="249"/>
      <c r="AJ39" s="249"/>
    </row>
    <row r="40" spans="1:36" s="241" customFormat="1">
      <c r="A40" s="212" t="str">
        <f>IF(G40&lt;&gt;"",1+MAX($A$3:A39),"")</f>
        <v/>
      </c>
      <c r="B40" s="242"/>
      <c r="C40" s="243"/>
      <c r="D40" s="244" t="s">
        <v>61</v>
      </c>
      <c r="E40" s="245"/>
      <c r="F40" s="215"/>
      <c r="G40" s="246"/>
      <c r="H40" s="247"/>
      <c r="I40" s="222"/>
      <c r="J40" s="205"/>
      <c r="K40" s="206"/>
      <c r="L40" s="207"/>
      <c r="M40" s="208"/>
      <c r="N40" s="205"/>
      <c r="O40" s="205"/>
      <c r="P40" s="205"/>
      <c r="Q40" s="248"/>
      <c r="R40" s="210"/>
      <c r="S40" s="249"/>
      <c r="T40" s="249"/>
      <c r="U40" s="249"/>
      <c r="V40" s="249"/>
      <c r="W40" s="249"/>
      <c r="X40" s="249"/>
      <c r="Y40" s="249"/>
      <c r="Z40" s="249"/>
      <c r="AA40" s="249"/>
      <c r="AB40" s="249"/>
      <c r="AC40" s="249"/>
      <c r="AD40" s="249"/>
      <c r="AE40" s="249"/>
      <c r="AF40" s="249"/>
      <c r="AG40" s="249"/>
      <c r="AH40" s="249"/>
      <c r="AI40" s="249"/>
      <c r="AJ40" s="249"/>
    </row>
    <row r="41" spans="1:36" s="241" customFormat="1" ht="31.2">
      <c r="A41" s="198" t="str">
        <f>IF(G41&lt;&gt;"",1+MAX($A$3:A40),"")</f>
        <v/>
      </c>
      <c r="B41" s="242"/>
      <c r="C41" s="243"/>
      <c r="D41" s="250" t="s">
        <v>58</v>
      </c>
      <c r="E41" s="245"/>
      <c r="F41" s="215"/>
      <c r="G41" s="246"/>
      <c r="H41" s="247"/>
      <c r="I41" s="222"/>
      <c r="J41" s="205"/>
      <c r="K41" s="206"/>
      <c r="L41" s="207"/>
      <c r="M41" s="208"/>
      <c r="N41" s="205"/>
      <c r="O41" s="205"/>
      <c r="P41" s="205"/>
      <c r="Q41" s="248"/>
      <c r="R41" s="210"/>
      <c r="S41" s="249"/>
      <c r="T41" s="249"/>
      <c r="U41" s="249"/>
      <c r="V41" s="249"/>
      <c r="W41" s="249"/>
      <c r="X41" s="249"/>
      <c r="Y41" s="249"/>
      <c r="Z41" s="249"/>
      <c r="AA41" s="249"/>
      <c r="AB41" s="249"/>
      <c r="AC41" s="249"/>
      <c r="AD41" s="249"/>
      <c r="AE41" s="249"/>
      <c r="AF41" s="249"/>
      <c r="AG41" s="249"/>
      <c r="AH41" s="249"/>
      <c r="AI41" s="249"/>
      <c r="AJ41" s="249"/>
    </row>
    <row r="42" spans="1:36" s="241" customFormat="1">
      <c r="A42" s="212">
        <f>IF(G42&lt;&gt;"",1+MAX($A$3:A41),"")</f>
        <v>17</v>
      </c>
      <c r="B42" s="242"/>
      <c r="C42" s="243"/>
      <c r="D42" s="214" t="s">
        <v>62</v>
      </c>
      <c r="E42" s="245">
        <v>20.71</v>
      </c>
      <c r="F42" s="215" t="s">
        <v>44</v>
      </c>
      <c r="G42" s="246">
        <v>0.05</v>
      </c>
      <c r="H42" s="247">
        <f t="shared" ref="H42:H51" si="37">E42*(1+G42)</f>
        <v>21.7455</v>
      </c>
      <c r="I42" s="205">
        <v>3.5</v>
      </c>
      <c r="J42" s="205">
        <f t="shared" ref="J42:J45" si="38">I42*H42</f>
        <v>76.109250000000003</v>
      </c>
      <c r="K42" s="206">
        <v>9.9000000000000005E-2</v>
      </c>
      <c r="L42" s="207">
        <f t="shared" ref="L42:L45" si="39">+K42*H42</f>
        <v>2.1528045000000002</v>
      </c>
      <c r="M42" s="208">
        <f>'LABOR SHEET'!C$5</f>
        <v>100</v>
      </c>
      <c r="N42" s="205">
        <f t="shared" ref="N42:N45" si="40">K42*M42</f>
        <v>9.9</v>
      </c>
      <c r="O42" s="205">
        <f t="shared" ref="O42:O45" si="41">M42*L42</f>
        <v>215.28045000000003</v>
      </c>
      <c r="P42" s="205">
        <f t="shared" ref="P42:P45" si="42">I42+N42</f>
        <v>13.4</v>
      </c>
      <c r="Q42" s="248">
        <f t="shared" ref="Q42:Q45" si="43">P42*H42</f>
        <v>291.3897</v>
      </c>
      <c r="R42" s="210"/>
      <c r="S42" s="249"/>
      <c r="T42" s="249"/>
      <c r="U42" s="249"/>
      <c r="V42" s="249"/>
      <c r="W42" s="249"/>
      <c r="X42" s="249"/>
      <c r="Y42" s="249"/>
      <c r="Z42" s="249"/>
      <c r="AA42" s="249"/>
      <c r="AB42" s="249"/>
      <c r="AC42" s="249"/>
      <c r="AD42" s="249"/>
      <c r="AE42" s="249"/>
      <c r="AF42" s="249"/>
      <c r="AG42" s="249"/>
      <c r="AH42" s="249"/>
      <c r="AI42" s="249"/>
      <c r="AJ42" s="249"/>
    </row>
    <row r="43" spans="1:36" s="241" customFormat="1">
      <c r="A43" s="198">
        <f>IF(G43&lt;&gt;"",1+MAX($A$3:A42),"")</f>
        <v>18</v>
      </c>
      <c r="B43" s="242"/>
      <c r="C43" s="243"/>
      <c r="D43" s="214" t="s">
        <v>63</v>
      </c>
      <c r="E43" s="245">
        <v>110.21</v>
      </c>
      <c r="F43" s="215" t="s">
        <v>44</v>
      </c>
      <c r="G43" s="246">
        <v>0.05</v>
      </c>
      <c r="H43" s="247">
        <f t="shared" si="37"/>
        <v>115.7205</v>
      </c>
      <c r="I43" s="205">
        <v>5.15</v>
      </c>
      <c r="J43" s="205">
        <f t="shared" si="38"/>
        <v>595.96057500000006</v>
      </c>
      <c r="K43" s="206">
        <v>0.105</v>
      </c>
      <c r="L43" s="207">
        <f t="shared" si="39"/>
        <v>12.1506525</v>
      </c>
      <c r="M43" s="208">
        <f>'LABOR SHEET'!C$5</f>
        <v>100</v>
      </c>
      <c r="N43" s="205">
        <f t="shared" si="40"/>
        <v>10.5</v>
      </c>
      <c r="O43" s="205">
        <f t="shared" si="41"/>
        <v>1215.0652499999999</v>
      </c>
      <c r="P43" s="205">
        <f t="shared" si="42"/>
        <v>15.65</v>
      </c>
      <c r="Q43" s="248">
        <f t="shared" si="43"/>
        <v>1811.0258250000002</v>
      </c>
      <c r="R43" s="210"/>
      <c r="S43" s="249"/>
      <c r="T43" s="249"/>
      <c r="U43" s="249"/>
      <c r="V43" s="249"/>
      <c r="W43" s="249"/>
      <c r="X43" s="249"/>
      <c r="Y43" s="249"/>
      <c r="Z43" s="249"/>
      <c r="AA43" s="249"/>
      <c r="AB43" s="249"/>
      <c r="AC43" s="249"/>
      <c r="AD43" s="249"/>
      <c r="AE43" s="249"/>
      <c r="AF43" s="249"/>
      <c r="AG43" s="249"/>
      <c r="AH43" s="249"/>
      <c r="AI43" s="249"/>
      <c r="AJ43" s="249"/>
    </row>
    <row r="44" spans="1:36" s="241" customFormat="1">
      <c r="A44" s="212">
        <f>IF(G44&lt;&gt;"",1+MAX($A$3:A43),"")</f>
        <v>19</v>
      </c>
      <c r="B44" s="242"/>
      <c r="C44" s="243"/>
      <c r="D44" s="214" t="s">
        <v>64</v>
      </c>
      <c r="E44" s="245">
        <v>70.94</v>
      </c>
      <c r="F44" s="215" t="s">
        <v>44</v>
      </c>
      <c r="G44" s="246">
        <v>0.05</v>
      </c>
      <c r="H44" s="247">
        <f t="shared" si="37"/>
        <v>74.486999999999995</v>
      </c>
      <c r="I44" s="205">
        <v>7.25</v>
      </c>
      <c r="J44" s="205">
        <f t="shared" si="38"/>
        <v>540.03075000000001</v>
      </c>
      <c r="K44" s="206">
        <v>0.11799999999999999</v>
      </c>
      <c r="L44" s="207">
        <f t="shared" si="39"/>
        <v>8.7894659999999991</v>
      </c>
      <c r="M44" s="208">
        <f>'LABOR SHEET'!C$5</f>
        <v>100</v>
      </c>
      <c r="N44" s="205">
        <f t="shared" si="40"/>
        <v>11.799999999999999</v>
      </c>
      <c r="O44" s="205">
        <f t="shared" si="41"/>
        <v>878.94659999999988</v>
      </c>
      <c r="P44" s="205">
        <f t="shared" si="42"/>
        <v>19.049999999999997</v>
      </c>
      <c r="Q44" s="248">
        <f t="shared" si="43"/>
        <v>1418.9773499999997</v>
      </c>
      <c r="R44" s="210"/>
      <c r="S44" s="249"/>
      <c r="T44" s="249"/>
      <c r="U44" s="249"/>
      <c r="V44" s="249"/>
      <c r="W44" s="249"/>
      <c r="X44" s="249"/>
      <c r="Y44" s="249"/>
      <c r="Z44" s="249"/>
      <c r="AA44" s="249"/>
      <c r="AB44" s="249"/>
      <c r="AC44" s="249"/>
      <c r="AD44" s="249"/>
      <c r="AE44" s="249"/>
      <c r="AF44" s="249"/>
      <c r="AG44" s="249"/>
      <c r="AH44" s="249"/>
      <c r="AI44" s="249"/>
      <c r="AJ44" s="249"/>
    </row>
    <row r="45" spans="1:36" s="241" customFormat="1">
      <c r="A45" s="198">
        <f>IF(G45&lt;&gt;"",1+MAX($A$3:A44),"")</f>
        <v>20</v>
      </c>
      <c r="B45" s="242"/>
      <c r="C45" s="243"/>
      <c r="D45" s="214" t="s">
        <v>59</v>
      </c>
      <c r="E45" s="245">
        <v>25.02</v>
      </c>
      <c r="F45" s="215" t="s">
        <v>44</v>
      </c>
      <c r="G45" s="246">
        <v>0.05</v>
      </c>
      <c r="H45" s="247">
        <f t="shared" si="37"/>
        <v>26.271000000000001</v>
      </c>
      <c r="I45" s="205">
        <v>18.8</v>
      </c>
      <c r="J45" s="205">
        <f t="shared" si="38"/>
        <v>493.89480000000003</v>
      </c>
      <c r="K45" s="206">
        <v>0.19</v>
      </c>
      <c r="L45" s="207">
        <f t="shared" si="39"/>
        <v>4.9914900000000006</v>
      </c>
      <c r="M45" s="208">
        <f>'LABOR SHEET'!C$5</f>
        <v>100</v>
      </c>
      <c r="N45" s="205">
        <f t="shared" si="40"/>
        <v>19</v>
      </c>
      <c r="O45" s="205">
        <f t="shared" si="41"/>
        <v>499.14900000000006</v>
      </c>
      <c r="P45" s="205">
        <f t="shared" si="42"/>
        <v>37.799999999999997</v>
      </c>
      <c r="Q45" s="248">
        <f t="shared" si="43"/>
        <v>993.04379999999992</v>
      </c>
      <c r="R45" s="210"/>
      <c r="S45" s="249"/>
      <c r="T45" s="249"/>
      <c r="U45" s="249"/>
      <c r="V45" s="249"/>
      <c r="W45" s="249"/>
      <c r="X45" s="249"/>
      <c r="Y45" s="249"/>
      <c r="Z45" s="249"/>
      <c r="AA45" s="249"/>
      <c r="AB45" s="249"/>
      <c r="AC45" s="249"/>
      <c r="AD45" s="249"/>
      <c r="AE45" s="249"/>
      <c r="AF45" s="249"/>
      <c r="AG45" s="249"/>
      <c r="AH45" s="249"/>
      <c r="AI45" s="249"/>
      <c r="AJ45" s="249"/>
    </row>
    <row r="46" spans="1:36" s="241" customFormat="1">
      <c r="A46" s="212">
        <f>IF(G46&lt;&gt;"",1+MAX($A$3:A45),"")</f>
        <v>21</v>
      </c>
      <c r="B46" s="242"/>
      <c r="C46" s="243"/>
      <c r="D46" s="214" t="s">
        <v>66</v>
      </c>
      <c r="E46" s="245">
        <v>11.42</v>
      </c>
      <c r="F46" s="215" t="s">
        <v>44</v>
      </c>
      <c r="G46" s="246">
        <v>0.05</v>
      </c>
      <c r="H46" s="247">
        <f t="shared" si="37"/>
        <v>11.991</v>
      </c>
      <c r="I46" s="205">
        <v>3.5</v>
      </c>
      <c r="J46" s="205">
        <f t="shared" ref="J46:J51" si="44">I46*H46</f>
        <v>41.968499999999999</v>
      </c>
      <c r="K46" s="206">
        <v>9.9000000000000005E-2</v>
      </c>
      <c r="L46" s="207">
        <f t="shared" ref="L46:L51" si="45">+K46*H46</f>
        <v>1.187109</v>
      </c>
      <c r="M46" s="208">
        <f>'LABOR SHEET'!C$5</f>
        <v>100</v>
      </c>
      <c r="N46" s="205">
        <f t="shared" ref="N46:N51" si="46">K46*M46</f>
        <v>9.9</v>
      </c>
      <c r="O46" s="205">
        <f t="shared" ref="O46:O51" si="47">M46*L46</f>
        <v>118.7109</v>
      </c>
      <c r="P46" s="205">
        <f t="shared" ref="P46:P51" si="48">I46+N46</f>
        <v>13.4</v>
      </c>
      <c r="Q46" s="248">
        <f t="shared" ref="Q46:Q51" si="49">P46*H46</f>
        <v>160.67939999999999</v>
      </c>
      <c r="R46" s="210"/>
      <c r="S46" s="249"/>
      <c r="T46" s="249"/>
      <c r="U46" s="249"/>
      <c r="V46" s="249"/>
      <c r="W46" s="249"/>
      <c r="X46" s="249"/>
      <c r="Y46" s="249"/>
      <c r="Z46" s="249"/>
      <c r="AA46" s="249"/>
      <c r="AB46" s="249"/>
      <c r="AC46" s="249"/>
      <c r="AD46" s="249"/>
      <c r="AE46" s="249"/>
      <c r="AF46" s="249"/>
      <c r="AG46" s="249"/>
      <c r="AH46" s="249"/>
      <c r="AI46" s="249"/>
      <c r="AJ46" s="249"/>
    </row>
    <row r="47" spans="1:36" s="241" customFormat="1">
      <c r="A47" s="198">
        <f>IF(G47&lt;&gt;"",1+MAX($A$3:A46),"")</f>
        <v>22</v>
      </c>
      <c r="B47" s="242"/>
      <c r="C47" s="243"/>
      <c r="D47" s="214" t="s">
        <v>67</v>
      </c>
      <c r="E47" s="245">
        <v>11.9</v>
      </c>
      <c r="F47" s="215" t="s">
        <v>44</v>
      </c>
      <c r="G47" s="246">
        <v>0.05</v>
      </c>
      <c r="H47" s="247">
        <f t="shared" si="37"/>
        <v>12.494999999999999</v>
      </c>
      <c r="I47" s="205">
        <v>5.15</v>
      </c>
      <c r="J47" s="205">
        <f t="shared" si="44"/>
        <v>64.349249999999998</v>
      </c>
      <c r="K47" s="206">
        <v>0.105</v>
      </c>
      <c r="L47" s="207">
        <f t="shared" si="45"/>
        <v>1.3119749999999999</v>
      </c>
      <c r="M47" s="208">
        <f>'LABOR SHEET'!C$5</f>
        <v>100</v>
      </c>
      <c r="N47" s="205">
        <f t="shared" si="46"/>
        <v>10.5</v>
      </c>
      <c r="O47" s="205">
        <f t="shared" si="47"/>
        <v>131.19749999999999</v>
      </c>
      <c r="P47" s="205">
        <f t="shared" si="48"/>
        <v>15.65</v>
      </c>
      <c r="Q47" s="248">
        <f t="shared" si="49"/>
        <v>195.54675</v>
      </c>
      <c r="R47" s="210"/>
      <c r="S47" s="249"/>
      <c r="T47" s="249"/>
      <c r="U47" s="249"/>
      <c r="V47" s="249"/>
      <c r="W47" s="249"/>
      <c r="X47" s="249"/>
      <c r="Y47" s="249"/>
      <c r="Z47" s="249"/>
      <c r="AA47" s="249"/>
      <c r="AB47" s="249"/>
      <c r="AC47" s="249"/>
      <c r="AD47" s="249"/>
      <c r="AE47" s="249"/>
      <c r="AF47" s="249"/>
      <c r="AG47" s="249"/>
      <c r="AH47" s="249"/>
      <c r="AI47" s="249"/>
      <c r="AJ47" s="249"/>
    </row>
    <row r="48" spans="1:36" s="241" customFormat="1">
      <c r="A48" s="212">
        <f>IF(G48&lt;&gt;"",1+MAX($A$3:A47),"")</f>
        <v>23</v>
      </c>
      <c r="B48" s="242"/>
      <c r="C48" s="243"/>
      <c r="D48" s="214" t="s">
        <v>68</v>
      </c>
      <c r="E48" s="245">
        <v>21.3</v>
      </c>
      <c r="F48" s="215" t="s">
        <v>44</v>
      </c>
      <c r="G48" s="246">
        <v>0.05</v>
      </c>
      <c r="H48" s="247">
        <f t="shared" si="37"/>
        <v>22.364999999999998</v>
      </c>
      <c r="I48" s="205">
        <v>7.25</v>
      </c>
      <c r="J48" s="205">
        <f t="shared" si="44"/>
        <v>162.14624999999998</v>
      </c>
      <c r="K48" s="206">
        <v>0.11799999999999999</v>
      </c>
      <c r="L48" s="207">
        <f t="shared" si="45"/>
        <v>2.6390699999999998</v>
      </c>
      <c r="M48" s="208">
        <f>'LABOR SHEET'!C$5</f>
        <v>100</v>
      </c>
      <c r="N48" s="205">
        <f t="shared" si="46"/>
        <v>11.799999999999999</v>
      </c>
      <c r="O48" s="205">
        <f t="shared" si="47"/>
        <v>263.90699999999998</v>
      </c>
      <c r="P48" s="205">
        <f t="shared" si="48"/>
        <v>19.049999999999997</v>
      </c>
      <c r="Q48" s="248">
        <f t="shared" si="49"/>
        <v>426.05324999999993</v>
      </c>
      <c r="R48" s="210"/>
      <c r="S48" s="249"/>
      <c r="T48" s="249"/>
      <c r="U48" s="249"/>
      <c r="V48" s="249"/>
      <c r="W48" s="249"/>
      <c r="X48" s="249"/>
      <c r="Y48" s="249"/>
      <c r="Z48" s="249"/>
      <c r="AA48" s="249"/>
      <c r="AB48" s="249"/>
      <c r="AC48" s="249"/>
      <c r="AD48" s="249"/>
      <c r="AE48" s="249"/>
      <c r="AF48" s="249"/>
      <c r="AG48" s="249"/>
      <c r="AH48" s="249"/>
      <c r="AI48" s="249"/>
      <c r="AJ48" s="249"/>
    </row>
    <row r="49" spans="1:36" s="241" customFormat="1">
      <c r="A49" s="198">
        <f>IF(G49&lt;&gt;"",1+MAX($A$3:A48),"")</f>
        <v>24</v>
      </c>
      <c r="B49" s="242"/>
      <c r="C49" s="243"/>
      <c r="D49" s="214" t="s">
        <v>71</v>
      </c>
      <c r="E49" s="245">
        <v>17.95</v>
      </c>
      <c r="F49" s="215" t="s">
        <v>44</v>
      </c>
      <c r="G49" s="246">
        <v>0.05</v>
      </c>
      <c r="H49" s="247">
        <f t="shared" si="37"/>
        <v>18.8475</v>
      </c>
      <c r="I49" s="205">
        <v>3.5</v>
      </c>
      <c r="J49" s="205">
        <f t="shared" si="44"/>
        <v>65.966250000000002</v>
      </c>
      <c r="K49" s="206">
        <v>9.9000000000000005E-2</v>
      </c>
      <c r="L49" s="207">
        <f t="shared" si="45"/>
        <v>1.8659025</v>
      </c>
      <c r="M49" s="208">
        <f>'LABOR SHEET'!C$5</f>
        <v>100</v>
      </c>
      <c r="N49" s="205">
        <f t="shared" si="46"/>
        <v>9.9</v>
      </c>
      <c r="O49" s="205">
        <f t="shared" si="47"/>
        <v>186.59025</v>
      </c>
      <c r="P49" s="205">
        <f t="shared" si="48"/>
        <v>13.4</v>
      </c>
      <c r="Q49" s="248">
        <f t="shared" si="49"/>
        <v>252.5565</v>
      </c>
      <c r="R49" s="210"/>
      <c r="S49" s="249"/>
      <c r="T49" s="249"/>
      <c r="U49" s="249"/>
      <c r="V49" s="249"/>
      <c r="W49" s="249"/>
      <c r="X49" s="249"/>
      <c r="Y49" s="249"/>
      <c r="Z49" s="249"/>
      <c r="AA49" s="249"/>
      <c r="AB49" s="249"/>
      <c r="AC49" s="249"/>
      <c r="AD49" s="249"/>
      <c r="AE49" s="249"/>
      <c r="AF49" s="249"/>
      <c r="AG49" s="249"/>
      <c r="AH49" s="249"/>
      <c r="AI49" s="249"/>
      <c r="AJ49" s="249"/>
    </row>
    <row r="50" spans="1:36" s="241" customFormat="1">
      <c r="A50" s="212">
        <f>IF(G50&lt;&gt;"",1+MAX($A$3:A49),"")</f>
        <v>25</v>
      </c>
      <c r="B50" s="242"/>
      <c r="C50" s="243"/>
      <c r="D50" s="214" t="s">
        <v>72</v>
      </c>
      <c r="E50" s="245">
        <v>120.42</v>
      </c>
      <c r="F50" s="215" t="s">
        <v>44</v>
      </c>
      <c r="G50" s="246">
        <v>0.05</v>
      </c>
      <c r="H50" s="247">
        <f t="shared" si="37"/>
        <v>126.441</v>
      </c>
      <c r="I50" s="205">
        <v>5.15</v>
      </c>
      <c r="J50" s="205">
        <f t="shared" si="44"/>
        <v>651.17115000000001</v>
      </c>
      <c r="K50" s="206">
        <v>0.105</v>
      </c>
      <c r="L50" s="207">
        <f t="shared" si="45"/>
        <v>13.276304999999999</v>
      </c>
      <c r="M50" s="208">
        <f>'LABOR SHEET'!C$5</f>
        <v>100</v>
      </c>
      <c r="N50" s="205">
        <f t="shared" si="46"/>
        <v>10.5</v>
      </c>
      <c r="O50" s="205">
        <f t="shared" si="47"/>
        <v>1327.6305</v>
      </c>
      <c r="P50" s="205">
        <f t="shared" si="48"/>
        <v>15.65</v>
      </c>
      <c r="Q50" s="248">
        <f t="shared" si="49"/>
        <v>1978.8016500000001</v>
      </c>
      <c r="R50" s="210"/>
      <c r="S50" s="249"/>
      <c r="T50" s="249"/>
      <c r="U50" s="249"/>
      <c r="V50" s="249"/>
      <c r="W50" s="249"/>
      <c r="X50" s="249"/>
      <c r="Y50" s="249"/>
      <c r="Z50" s="249"/>
      <c r="AA50" s="249"/>
      <c r="AB50" s="249"/>
      <c r="AC50" s="249"/>
      <c r="AD50" s="249"/>
      <c r="AE50" s="249"/>
      <c r="AF50" s="249"/>
      <c r="AG50" s="249"/>
      <c r="AH50" s="249"/>
      <c r="AI50" s="249"/>
      <c r="AJ50" s="249"/>
    </row>
    <row r="51" spans="1:36" s="241" customFormat="1">
      <c r="A51" s="198">
        <f>IF(G51&lt;&gt;"",1+MAX($A$3:A50),"")</f>
        <v>26</v>
      </c>
      <c r="B51" s="242"/>
      <c r="C51" s="243"/>
      <c r="D51" s="214" t="s">
        <v>73</v>
      </c>
      <c r="E51" s="245">
        <v>86.17</v>
      </c>
      <c r="F51" s="215" t="s">
        <v>44</v>
      </c>
      <c r="G51" s="246">
        <v>0.05</v>
      </c>
      <c r="H51" s="247">
        <f t="shared" si="37"/>
        <v>90.478499999999997</v>
      </c>
      <c r="I51" s="205">
        <v>7.25</v>
      </c>
      <c r="J51" s="205">
        <f t="shared" si="44"/>
        <v>655.96912499999996</v>
      </c>
      <c r="K51" s="206">
        <v>0.11799999999999999</v>
      </c>
      <c r="L51" s="207">
        <f t="shared" si="45"/>
        <v>10.676462999999998</v>
      </c>
      <c r="M51" s="208">
        <f>'LABOR SHEET'!C$5</f>
        <v>100</v>
      </c>
      <c r="N51" s="205">
        <f t="shared" si="46"/>
        <v>11.799999999999999</v>
      </c>
      <c r="O51" s="205">
        <f t="shared" si="47"/>
        <v>1067.6462999999999</v>
      </c>
      <c r="P51" s="205">
        <f t="shared" si="48"/>
        <v>19.049999999999997</v>
      </c>
      <c r="Q51" s="248">
        <f t="shared" si="49"/>
        <v>1723.6154249999997</v>
      </c>
      <c r="R51" s="210"/>
      <c r="S51" s="249"/>
      <c r="T51" s="249"/>
      <c r="U51" s="249"/>
      <c r="V51" s="249"/>
      <c r="W51" s="249"/>
      <c r="X51" s="249"/>
      <c r="Y51" s="249"/>
      <c r="Z51" s="249"/>
      <c r="AA51" s="249"/>
      <c r="AB51" s="249"/>
      <c r="AC51" s="249"/>
      <c r="AD51" s="249"/>
      <c r="AE51" s="249"/>
      <c r="AF51" s="249"/>
      <c r="AG51" s="249"/>
      <c r="AH51" s="249"/>
      <c r="AI51" s="249"/>
      <c r="AJ51" s="249"/>
    </row>
    <row r="52" spans="1:36" s="241" customFormat="1">
      <c r="A52" s="212" t="str">
        <f>IF(G52&lt;&gt;"",1+MAX($A$3:A51),"")</f>
        <v/>
      </c>
      <c r="B52" s="242"/>
      <c r="C52" s="243"/>
      <c r="D52" s="214"/>
      <c r="E52" s="245"/>
      <c r="F52" s="215"/>
      <c r="G52" s="246"/>
      <c r="H52" s="247"/>
      <c r="I52" s="222"/>
      <c r="J52" s="205"/>
      <c r="K52" s="206"/>
      <c r="L52" s="207"/>
      <c r="M52" s="208"/>
      <c r="N52" s="205"/>
      <c r="O52" s="205"/>
      <c r="P52" s="205"/>
      <c r="Q52" s="248"/>
      <c r="R52" s="210"/>
      <c r="S52" s="249"/>
      <c r="T52" s="249"/>
      <c r="U52" s="249"/>
      <c r="V52" s="249"/>
      <c r="W52" s="249"/>
      <c r="X52" s="249"/>
      <c r="Y52" s="249"/>
      <c r="Z52" s="249"/>
      <c r="AA52" s="249"/>
      <c r="AB52" s="249"/>
      <c r="AC52" s="249"/>
      <c r="AD52" s="249"/>
      <c r="AE52" s="249"/>
      <c r="AF52" s="249"/>
      <c r="AG52" s="249"/>
      <c r="AH52" s="249"/>
      <c r="AI52" s="249"/>
      <c r="AJ52" s="249"/>
    </row>
    <row r="53" spans="1:36" s="241" customFormat="1" ht="62.4">
      <c r="A53" s="198" t="str">
        <f>IF(G53&lt;&gt;"",1+MAX($A$3:A52),"")</f>
        <v/>
      </c>
      <c r="B53" s="242"/>
      <c r="C53" s="243"/>
      <c r="D53" s="250" t="s">
        <v>56</v>
      </c>
      <c r="E53" s="245"/>
      <c r="F53" s="215"/>
      <c r="G53" s="246"/>
      <c r="H53" s="247"/>
      <c r="I53" s="222"/>
      <c r="J53" s="205"/>
      <c r="K53" s="206"/>
      <c r="L53" s="207"/>
      <c r="M53" s="208"/>
      <c r="N53" s="205"/>
      <c r="O53" s="205"/>
      <c r="P53" s="205"/>
      <c r="Q53" s="248"/>
      <c r="R53" s="210"/>
      <c r="S53" s="249"/>
      <c r="T53" s="249"/>
      <c r="U53" s="249"/>
      <c r="V53" s="249"/>
      <c r="W53" s="249"/>
      <c r="X53" s="249"/>
      <c r="Y53" s="249"/>
      <c r="Z53" s="249"/>
      <c r="AA53" s="249"/>
      <c r="AB53" s="249"/>
      <c r="AC53" s="249"/>
      <c r="AD53" s="249"/>
      <c r="AE53" s="249"/>
      <c r="AF53" s="249"/>
      <c r="AG53" s="249"/>
      <c r="AH53" s="249"/>
      <c r="AI53" s="249"/>
      <c r="AJ53" s="249"/>
    </row>
    <row r="54" spans="1:36" s="241" customFormat="1">
      <c r="A54" s="212">
        <f>IF(G54&lt;&gt;"",1+MAX($A$3:A53),"")</f>
        <v>27</v>
      </c>
      <c r="B54" s="242"/>
      <c r="C54" s="243"/>
      <c r="D54" s="214" t="s">
        <v>62</v>
      </c>
      <c r="E54" s="245">
        <v>20.71</v>
      </c>
      <c r="F54" s="215" t="s">
        <v>44</v>
      </c>
      <c r="G54" s="246">
        <v>0.05</v>
      </c>
      <c r="H54" s="247">
        <f>E54*(1+G54)</f>
        <v>21.7455</v>
      </c>
      <c r="I54" s="205">
        <v>1.22</v>
      </c>
      <c r="J54" s="205">
        <f t="shared" ref="J54:J56" si="50">I54*H54</f>
        <v>26.529509999999998</v>
      </c>
      <c r="K54" s="206">
        <v>6.5000000000000002E-2</v>
      </c>
      <c r="L54" s="207">
        <f t="shared" ref="L54:L56" si="51">+K54*H54</f>
        <v>1.4134575</v>
      </c>
      <c r="M54" s="208">
        <f>'LABOR SHEET'!C$5</f>
        <v>100</v>
      </c>
      <c r="N54" s="205">
        <f t="shared" ref="N54:N56" si="52">K54*M54</f>
        <v>6.5</v>
      </c>
      <c r="O54" s="205">
        <f t="shared" ref="O54:O56" si="53">M54*L54</f>
        <v>141.34575000000001</v>
      </c>
      <c r="P54" s="205">
        <f t="shared" ref="P54:P56" si="54">I54+N54</f>
        <v>7.72</v>
      </c>
      <c r="Q54" s="248">
        <f t="shared" ref="Q54:Q56" si="55">P54*H54</f>
        <v>167.87526</v>
      </c>
      <c r="R54" s="210"/>
      <c r="S54" s="249"/>
      <c r="T54" s="249"/>
      <c r="U54" s="249"/>
      <c r="V54" s="249"/>
      <c r="W54" s="249"/>
      <c r="X54" s="249"/>
      <c r="Y54" s="249"/>
      <c r="Z54" s="249"/>
      <c r="AA54" s="249"/>
      <c r="AB54" s="249"/>
      <c r="AC54" s="249"/>
      <c r="AD54" s="249"/>
      <c r="AE54" s="249"/>
      <c r="AF54" s="249"/>
      <c r="AG54" s="249"/>
      <c r="AH54" s="249"/>
      <c r="AI54" s="249"/>
      <c r="AJ54" s="249"/>
    </row>
    <row r="55" spans="1:36" s="241" customFormat="1">
      <c r="A55" s="198">
        <f>IF(G55&lt;&gt;"",1+MAX($A$3:A54),"")</f>
        <v>28</v>
      </c>
      <c r="B55" s="242"/>
      <c r="C55" s="243"/>
      <c r="D55" s="214" t="s">
        <v>63</v>
      </c>
      <c r="E55" s="245">
        <v>110.21</v>
      </c>
      <c r="F55" s="215" t="s">
        <v>44</v>
      </c>
      <c r="G55" s="246">
        <v>0.05</v>
      </c>
      <c r="H55" s="247">
        <f>E55*(1+G55)</f>
        <v>115.7205</v>
      </c>
      <c r="I55" s="205">
        <v>1.46</v>
      </c>
      <c r="J55" s="205">
        <f t="shared" si="50"/>
        <v>168.95193</v>
      </c>
      <c r="K55" s="206">
        <v>7.6999999999999999E-2</v>
      </c>
      <c r="L55" s="207">
        <f t="shared" si="51"/>
        <v>8.9104785</v>
      </c>
      <c r="M55" s="208">
        <f>'LABOR SHEET'!C$5</f>
        <v>100</v>
      </c>
      <c r="N55" s="205">
        <f t="shared" si="52"/>
        <v>7.7</v>
      </c>
      <c r="O55" s="205">
        <f t="shared" si="53"/>
        <v>891.04785000000004</v>
      </c>
      <c r="P55" s="205">
        <f t="shared" si="54"/>
        <v>9.16</v>
      </c>
      <c r="Q55" s="248">
        <f t="shared" si="55"/>
        <v>1059.9997800000001</v>
      </c>
      <c r="R55" s="210"/>
      <c r="S55" s="249"/>
      <c r="T55" s="249"/>
      <c r="U55" s="249"/>
      <c r="V55" s="249"/>
      <c r="W55" s="249"/>
      <c r="X55" s="249"/>
      <c r="Y55" s="249"/>
      <c r="Z55" s="249"/>
      <c r="AA55" s="249"/>
      <c r="AB55" s="249"/>
      <c r="AC55" s="249"/>
      <c r="AD55" s="249"/>
      <c r="AE55" s="249"/>
      <c r="AF55" s="249"/>
      <c r="AG55" s="249"/>
      <c r="AH55" s="249"/>
      <c r="AI55" s="249"/>
      <c r="AJ55" s="249"/>
    </row>
    <row r="56" spans="1:36" s="241" customFormat="1">
      <c r="A56" s="212">
        <f>IF(G56&lt;&gt;"",1+MAX($A$3:A55),"")</f>
        <v>29</v>
      </c>
      <c r="B56" s="242"/>
      <c r="C56" s="243"/>
      <c r="D56" s="214" t="s">
        <v>64</v>
      </c>
      <c r="E56" s="245">
        <v>70.94</v>
      </c>
      <c r="F56" s="215" t="s">
        <v>44</v>
      </c>
      <c r="G56" s="246">
        <v>0.05</v>
      </c>
      <c r="H56" s="247">
        <f>E56*(1+G56)</f>
        <v>74.486999999999995</v>
      </c>
      <c r="I56" s="205">
        <v>2.02</v>
      </c>
      <c r="J56" s="205">
        <f t="shared" si="50"/>
        <v>150.46374</v>
      </c>
      <c r="K56" s="206">
        <v>0.1</v>
      </c>
      <c r="L56" s="207">
        <f t="shared" si="51"/>
        <v>7.4486999999999997</v>
      </c>
      <c r="M56" s="208">
        <f>'LABOR SHEET'!C$5</f>
        <v>100</v>
      </c>
      <c r="N56" s="205">
        <f t="shared" si="52"/>
        <v>10</v>
      </c>
      <c r="O56" s="205">
        <f t="shared" si="53"/>
        <v>744.87</v>
      </c>
      <c r="P56" s="205">
        <f t="shared" si="54"/>
        <v>12.02</v>
      </c>
      <c r="Q56" s="248">
        <f t="shared" si="55"/>
        <v>895.33373999999992</v>
      </c>
      <c r="R56" s="210"/>
      <c r="S56" s="249"/>
      <c r="T56" s="249"/>
      <c r="U56" s="249"/>
      <c r="V56" s="249"/>
      <c r="W56" s="249"/>
      <c r="X56" s="249"/>
      <c r="Y56" s="249"/>
      <c r="Z56" s="249"/>
      <c r="AA56" s="249"/>
      <c r="AB56" s="249"/>
      <c r="AC56" s="249"/>
      <c r="AD56" s="249"/>
      <c r="AE56" s="249"/>
      <c r="AF56" s="249"/>
      <c r="AG56" s="249"/>
      <c r="AH56" s="249"/>
      <c r="AI56" s="249"/>
      <c r="AJ56" s="249"/>
    </row>
    <row r="57" spans="1:36" s="241" customFormat="1">
      <c r="A57" s="198" t="str">
        <f>IF(G57&lt;&gt;"",1+MAX($A$3:A56),"")</f>
        <v/>
      </c>
      <c r="B57" s="242"/>
      <c r="C57" s="243"/>
      <c r="D57" s="214"/>
      <c r="E57" s="245"/>
      <c r="F57" s="215"/>
      <c r="G57" s="246"/>
      <c r="H57" s="247"/>
      <c r="I57" s="205"/>
      <c r="J57" s="205"/>
      <c r="K57" s="206"/>
      <c r="L57" s="207"/>
      <c r="M57" s="208"/>
      <c r="N57" s="205"/>
      <c r="O57" s="205"/>
      <c r="P57" s="205"/>
      <c r="Q57" s="248"/>
      <c r="R57" s="210"/>
      <c r="S57" s="249"/>
      <c r="T57" s="249"/>
      <c r="U57" s="249"/>
      <c r="V57" s="249"/>
      <c r="W57" s="249"/>
      <c r="X57" s="249"/>
      <c r="Y57" s="249"/>
      <c r="Z57" s="249"/>
      <c r="AA57" s="249"/>
      <c r="AB57" s="249"/>
      <c r="AC57" s="249"/>
      <c r="AD57" s="249"/>
      <c r="AE57" s="249"/>
      <c r="AF57" s="249"/>
      <c r="AG57" s="249"/>
      <c r="AH57" s="249"/>
      <c r="AI57" s="249"/>
      <c r="AJ57" s="249"/>
    </row>
    <row r="58" spans="1:36" s="241" customFormat="1" ht="62.4">
      <c r="A58" s="212" t="str">
        <f>IF(G58&lt;&gt;"",1+MAX($A$3:A57),"")</f>
        <v/>
      </c>
      <c r="B58" s="242"/>
      <c r="C58" s="243"/>
      <c r="D58" s="250" t="s">
        <v>74</v>
      </c>
      <c r="E58" s="245"/>
      <c r="F58" s="215"/>
      <c r="G58" s="246"/>
      <c r="H58" s="247"/>
      <c r="I58" s="222"/>
      <c r="J58" s="205"/>
      <c r="K58" s="206"/>
      <c r="L58" s="207"/>
      <c r="M58" s="208"/>
      <c r="N58" s="205"/>
      <c r="O58" s="205"/>
      <c r="P58" s="205"/>
      <c r="Q58" s="248"/>
      <c r="R58" s="210"/>
      <c r="S58" s="249"/>
      <c r="T58" s="249"/>
      <c r="U58" s="249"/>
      <c r="V58" s="249"/>
      <c r="W58" s="249"/>
      <c r="X58" s="249"/>
      <c r="Y58" s="249"/>
      <c r="Z58" s="249"/>
      <c r="AA58" s="249"/>
      <c r="AB58" s="249"/>
      <c r="AC58" s="249"/>
      <c r="AD58" s="249"/>
      <c r="AE58" s="249"/>
      <c r="AF58" s="249"/>
      <c r="AG58" s="249"/>
      <c r="AH58" s="249"/>
      <c r="AI58" s="249"/>
      <c r="AJ58" s="249"/>
    </row>
    <row r="59" spans="1:36" s="241" customFormat="1">
      <c r="A59" s="198">
        <f>IF(G59&lt;&gt;"",1+MAX($A$3:A58),"")</f>
        <v>30</v>
      </c>
      <c r="B59" s="242"/>
      <c r="C59" s="243"/>
      <c r="D59" s="214" t="s">
        <v>59</v>
      </c>
      <c r="E59" s="245">
        <v>25.02</v>
      </c>
      <c r="F59" s="215" t="s">
        <v>44</v>
      </c>
      <c r="G59" s="246">
        <v>0.05</v>
      </c>
      <c r="H59" s="247">
        <f t="shared" ref="H59:H65" si="56">E59*(1+G59)</f>
        <v>26.271000000000001</v>
      </c>
      <c r="I59" s="205">
        <v>3.23</v>
      </c>
      <c r="J59" s="205">
        <f t="shared" ref="J59:J62" si="57">I59*H59</f>
        <v>84.855329999999995</v>
      </c>
      <c r="K59" s="206">
        <v>0.122</v>
      </c>
      <c r="L59" s="207">
        <f t="shared" ref="L59:L62" si="58">+K59*H59</f>
        <v>3.2050619999999999</v>
      </c>
      <c r="M59" s="208">
        <f>'LABOR SHEET'!C$5</f>
        <v>100</v>
      </c>
      <c r="N59" s="205">
        <f t="shared" ref="N59:N62" si="59">K59*M59</f>
        <v>12.2</v>
      </c>
      <c r="O59" s="205">
        <f t="shared" ref="O59:O62" si="60">M59*L59</f>
        <v>320.50619999999998</v>
      </c>
      <c r="P59" s="205">
        <f t="shared" ref="P59:P62" si="61">I59+N59</f>
        <v>15.43</v>
      </c>
      <c r="Q59" s="248">
        <f t="shared" ref="Q59:Q62" si="62">P59*H59</f>
        <v>405.36153000000002</v>
      </c>
      <c r="R59" s="210"/>
      <c r="S59" s="249"/>
      <c r="T59" s="249"/>
      <c r="U59" s="249"/>
      <c r="V59" s="249"/>
      <c r="W59" s="249"/>
      <c r="X59" s="249"/>
      <c r="Y59" s="249"/>
      <c r="Z59" s="249"/>
      <c r="AA59" s="249"/>
      <c r="AB59" s="249"/>
      <c r="AC59" s="249"/>
      <c r="AD59" s="249"/>
      <c r="AE59" s="249"/>
      <c r="AF59" s="249"/>
      <c r="AG59" s="249"/>
      <c r="AH59" s="249"/>
      <c r="AI59" s="249"/>
      <c r="AJ59" s="249"/>
    </row>
    <row r="60" spans="1:36" s="241" customFormat="1">
      <c r="A60" s="212">
        <f>IF(G60&lt;&gt;"",1+MAX($A$3:A59),"")</f>
        <v>31</v>
      </c>
      <c r="B60" s="242"/>
      <c r="C60" s="243"/>
      <c r="D60" s="214" t="s">
        <v>66</v>
      </c>
      <c r="E60" s="245">
        <v>11.42</v>
      </c>
      <c r="F60" s="215" t="s">
        <v>44</v>
      </c>
      <c r="G60" s="246">
        <v>0.05</v>
      </c>
      <c r="H60" s="247">
        <f t="shared" si="56"/>
        <v>11.991</v>
      </c>
      <c r="I60" s="205">
        <v>1.42</v>
      </c>
      <c r="J60" s="205">
        <f t="shared" si="57"/>
        <v>17.02722</v>
      </c>
      <c r="K60" s="206">
        <v>6.5000000000000002E-2</v>
      </c>
      <c r="L60" s="207">
        <f t="shared" si="58"/>
        <v>0.77941499999999997</v>
      </c>
      <c r="M60" s="208">
        <f>'LABOR SHEET'!C$5</f>
        <v>100</v>
      </c>
      <c r="N60" s="205">
        <f t="shared" si="59"/>
        <v>6.5</v>
      </c>
      <c r="O60" s="205">
        <f t="shared" si="60"/>
        <v>77.941499999999991</v>
      </c>
      <c r="P60" s="205">
        <f t="shared" si="61"/>
        <v>7.92</v>
      </c>
      <c r="Q60" s="248">
        <f t="shared" si="62"/>
        <v>94.96871999999999</v>
      </c>
      <c r="R60" s="210"/>
      <c r="S60" s="249"/>
      <c r="T60" s="249"/>
      <c r="U60" s="249"/>
      <c r="V60" s="249"/>
      <c r="W60" s="249"/>
      <c r="X60" s="249"/>
      <c r="Y60" s="249"/>
      <c r="Z60" s="249"/>
      <c r="AA60" s="249"/>
      <c r="AB60" s="249"/>
      <c r="AC60" s="249"/>
      <c r="AD60" s="249"/>
      <c r="AE60" s="249"/>
      <c r="AF60" s="249"/>
      <c r="AG60" s="249"/>
      <c r="AH60" s="249"/>
      <c r="AI60" s="249"/>
      <c r="AJ60" s="249"/>
    </row>
    <row r="61" spans="1:36" s="241" customFormat="1">
      <c r="A61" s="198">
        <f>IF(G61&lt;&gt;"",1+MAX($A$3:A60),"")</f>
        <v>32</v>
      </c>
      <c r="B61" s="242"/>
      <c r="C61" s="243"/>
      <c r="D61" s="214" t="s">
        <v>67</v>
      </c>
      <c r="E61" s="245">
        <v>11.9</v>
      </c>
      <c r="F61" s="215" t="s">
        <v>44</v>
      </c>
      <c r="G61" s="246">
        <v>0.05</v>
      </c>
      <c r="H61" s="247">
        <f t="shared" si="56"/>
        <v>12.494999999999999</v>
      </c>
      <c r="I61" s="205">
        <v>1.66</v>
      </c>
      <c r="J61" s="205">
        <f t="shared" si="57"/>
        <v>20.741699999999998</v>
      </c>
      <c r="K61" s="206">
        <v>7.6999999999999999E-2</v>
      </c>
      <c r="L61" s="207">
        <f t="shared" si="58"/>
        <v>0.96211499999999994</v>
      </c>
      <c r="M61" s="208">
        <f>'LABOR SHEET'!C$5</f>
        <v>100</v>
      </c>
      <c r="N61" s="205">
        <f t="shared" si="59"/>
        <v>7.7</v>
      </c>
      <c r="O61" s="205">
        <f t="shared" si="60"/>
        <v>96.211500000000001</v>
      </c>
      <c r="P61" s="205">
        <f t="shared" si="61"/>
        <v>9.36</v>
      </c>
      <c r="Q61" s="248">
        <f t="shared" si="62"/>
        <v>116.95319999999998</v>
      </c>
      <c r="R61" s="210"/>
      <c r="S61" s="249"/>
      <c r="T61" s="249"/>
      <c r="U61" s="249"/>
      <c r="V61" s="249"/>
      <c r="W61" s="249"/>
      <c r="X61" s="249"/>
      <c r="Y61" s="249"/>
      <c r="Z61" s="249"/>
      <c r="AA61" s="249"/>
      <c r="AB61" s="249"/>
      <c r="AC61" s="249"/>
      <c r="AD61" s="249"/>
      <c r="AE61" s="249"/>
      <c r="AF61" s="249"/>
      <c r="AG61" s="249"/>
      <c r="AH61" s="249"/>
      <c r="AI61" s="249"/>
      <c r="AJ61" s="249"/>
    </row>
    <row r="62" spans="1:36" s="241" customFormat="1">
      <c r="A62" s="212">
        <f>IF(G62&lt;&gt;"",1+MAX($A$3:A61),"")</f>
        <v>33</v>
      </c>
      <c r="B62" s="242"/>
      <c r="C62" s="243"/>
      <c r="D62" s="214" t="s">
        <v>68</v>
      </c>
      <c r="E62" s="245">
        <v>21.3</v>
      </c>
      <c r="F62" s="215" t="s">
        <v>44</v>
      </c>
      <c r="G62" s="246">
        <v>0.05</v>
      </c>
      <c r="H62" s="247">
        <f t="shared" si="56"/>
        <v>22.364999999999998</v>
      </c>
      <c r="I62" s="205">
        <v>2.2200000000000002</v>
      </c>
      <c r="J62" s="205">
        <f t="shared" si="57"/>
        <v>49.650300000000001</v>
      </c>
      <c r="K62" s="206">
        <v>0.1</v>
      </c>
      <c r="L62" s="207">
        <f t="shared" si="58"/>
        <v>2.2364999999999999</v>
      </c>
      <c r="M62" s="208">
        <f>'LABOR SHEET'!C$5</f>
        <v>100</v>
      </c>
      <c r="N62" s="205">
        <f t="shared" si="59"/>
        <v>10</v>
      </c>
      <c r="O62" s="205">
        <f t="shared" si="60"/>
        <v>223.65</v>
      </c>
      <c r="P62" s="205">
        <f t="shared" si="61"/>
        <v>12.22</v>
      </c>
      <c r="Q62" s="248">
        <f t="shared" si="62"/>
        <v>273.30029999999999</v>
      </c>
      <c r="R62" s="210"/>
      <c r="S62" s="249"/>
      <c r="T62" s="249"/>
      <c r="U62" s="249"/>
      <c r="V62" s="249"/>
      <c r="W62" s="249"/>
      <c r="X62" s="249"/>
      <c r="Y62" s="249"/>
      <c r="Z62" s="249"/>
      <c r="AA62" s="249"/>
      <c r="AB62" s="249"/>
      <c r="AC62" s="249"/>
      <c r="AD62" s="249"/>
      <c r="AE62" s="249"/>
      <c r="AF62" s="249"/>
      <c r="AG62" s="249"/>
      <c r="AH62" s="249"/>
      <c r="AI62" s="249"/>
      <c r="AJ62" s="249"/>
    </row>
    <row r="63" spans="1:36" s="241" customFormat="1">
      <c r="A63" s="198">
        <f>IF(G63&lt;&gt;"",1+MAX($A$3:A62),"")</f>
        <v>34</v>
      </c>
      <c r="B63" s="242"/>
      <c r="C63" s="243"/>
      <c r="D63" s="214" t="s">
        <v>71</v>
      </c>
      <c r="E63" s="245">
        <v>17.95</v>
      </c>
      <c r="F63" s="215" t="s">
        <v>44</v>
      </c>
      <c r="G63" s="246">
        <v>0.05</v>
      </c>
      <c r="H63" s="247">
        <f t="shared" si="56"/>
        <v>18.8475</v>
      </c>
      <c r="I63" s="205">
        <v>1.42</v>
      </c>
      <c r="J63" s="205">
        <f t="shared" ref="J63:J65" si="63">I63*H63</f>
        <v>26.763449999999999</v>
      </c>
      <c r="K63" s="206">
        <v>6.5000000000000002E-2</v>
      </c>
      <c r="L63" s="207">
        <f t="shared" ref="L63:L65" si="64">+K63*H63</f>
        <v>1.2250875000000001</v>
      </c>
      <c r="M63" s="208">
        <f>'LABOR SHEET'!C$5</f>
        <v>100</v>
      </c>
      <c r="N63" s="205">
        <f t="shared" ref="N63:N65" si="65">K63*M63</f>
        <v>6.5</v>
      </c>
      <c r="O63" s="205">
        <f t="shared" ref="O63:O65" si="66">M63*L63</f>
        <v>122.50875000000001</v>
      </c>
      <c r="P63" s="205">
        <f t="shared" ref="P63:P65" si="67">I63+N63</f>
        <v>7.92</v>
      </c>
      <c r="Q63" s="248">
        <f t="shared" ref="Q63:Q65" si="68">P63*H63</f>
        <v>149.2722</v>
      </c>
      <c r="R63" s="210"/>
      <c r="S63" s="249"/>
      <c r="T63" s="249"/>
      <c r="U63" s="249"/>
      <c r="V63" s="249"/>
      <c r="W63" s="249"/>
      <c r="X63" s="249"/>
      <c r="Y63" s="249"/>
      <c r="Z63" s="249"/>
      <c r="AA63" s="249"/>
      <c r="AB63" s="249"/>
      <c r="AC63" s="249"/>
      <c r="AD63" s="249"/>
      <c r="AE63" s="249"/>
      <c r="AF63" s="249"/>
      <c r="AG63" s="249"/>
      <c r="AH63" s="249"/>
      <c r="AI63" s="249"/>
      <c r="AJ63" s="249"/>
    </row>
    <row r="64" spans="1:36" s="241" customFormat="1">
      <c r="A64" s="212">
        <f>IF(G64&lt;&gt;"",1+MAX($A$3:A63),"")</f>
        <v>35</v>
      </c>
      <c r="B64" s="242"/>
      <c r="C64" s="243"/>
      <c r="D64" s="214" t="s">
        <v>72</v>
      </c>
      <c r="E64" s="245">
        <v>120.42</v>
      </c>
      <c r="F64" s="215" t="s">
        <v>44</v>
      </c>
      <c r="G64" s="246">
        <v>0.05</v>
      </c>
      <c r="H64" s="247">
        <f t="shared" si="56"/>
        <v>126.441</v>
      </c>
      <c r="I64" s="205">
        <v>1.66</v>
      </c>
      <c r="J64" s="205">
        <f t="shared" si="63"/>
        <v>209.89205999999999</v>
      </c>
      <c r="K64" s="206">
        <v>7.6999999999999999E-2</v>
      </c>
      <c r="L64" s="207">
        <f t="shared" si="64"/>
        <v>9.7359570000000009</v>
      </c>
      <c r="M64" s="208">
        <f>'LABOR SHEET'!C$5</f>
        <v>100</v>
      </c>
      <c r="N64" s="205">
        <f t="shared" si="65"/>
        <v>7.7</v>
      </c>
      <c r="O64" s="205">
        <f t="shared" si="66"/>
        <v>973.59570000000008</v>
      </c>
      <c r="P64" s="205">
        <f t="shared" si="67"/>
        <v>9.36</v>
      </c>
      <c r="Q64" s="248">
        <f t="shared" si="68"/>
        <v>1183.48776</v>
      </c>
      <c r="R64" s="210"/>
      <c r="S64" s="249"/>
      <c r="T64" s="249"/>
      <c r="U64" s="249"/>
      <c r="V64" s="249"/>
      <c r="W64" s="249"/>
      <c r="X64" s="249"/>
      <c r="Y64" s="249"/>
      <c r="Z64" s="249"/>
      <c r="AA64" s="249"/>
      <c r="AB64" s="249"/>
      <c r="AC64" s="249"/>
      <c r="AD64" s="249"/>
      <c r="AE64" s="249"/>
      <c r="AF64" s="249"/>
      <c r="AG64" s="249"/>
      <c r="AH64" s="249"/>
      <c r="AI64" s="249"/>
      <c r="AJ64" s="249"/>
    </row>
    <row r="65" spans="1:36" s="241" customFormat="1">
      <c r="A65" s="198">
        <f>IF(G65&lt;&gt;"",1+MAX($A$3:A64),"")</f>
        <v>36</v>
      </c>
      <c r="B65" s="242"/>
      <c r="C65" s="243"/>
      <c r="D65" s="214" t="s">
        <v>73</v>
      </c>
      <c r="E65" s="245">
        <v>86.17</v>
      </c>
      <c r="F65" s="215" t="s">
        <v>44</v>
      </c>
      <c r="G65" s="246">
        <v>0.05</v>
      </c>
      <c r="H65" s="247">
        <f t="shared" si="56"/>
        <v>90.478499999999997</v>
      </c>
      <c r="I65" s="205">
        <v>2.2200000000000002</v>
      </c>
      <c r="J65" s="205">
        <f t="shared" si="63"/>
        <v>200.86227000000002</v>
      </c>
      <c r="K65" s="206">
        <v>0.1</v>
      </c>
      <c r="L65" s="207">
        <f t="shared" si="64"/>
        <v>9.0478500000000004</v>
      </c>
      <c r="M65" s="208">
        <f>'LABOR SHEET'!C$5</f>
        <v>100</v>
      </c>
      <c r="N65" s="205">
        <f t="shared" si="65"/>
        <v>10</v>
      </c>
      <c r="O65" s="205">
        <f t="shared" si="66"/>
        <v>904.78500000000008</v>
      </c>
      <c r="P65" s="205">
        <f t="shared" si="67"/>
        <v>12.22</v>
      </c>
      <c r="Q65" s="248">
        <f t="shared" si="68"/>
        <v>1105.6472699999999</v>
      </c>
      <c r="R65" s="210"/>
      <c r="S65" s="249"/>
      <c r="T65" s="249"/>
      <c r="U65" s="249"/>
      <c r="V65" s="249"/>
      <c r="W65" s="249"/>
      <c r="X65" s="249"/>
      <c r="Y65" s="249"/>
      <c r="Z65" s="249"/>
      <c r="AA65" s="249"/>
      <c r="AB65" s="249"/>
      <c r="AC65" s="249"/>
      <c r="AD65" s="249"/>
      <c r="AE65" s="249"/>
      <c r="AF65" s="249"/>
      <c r="AG65" s="249"/>
      <c r="AH65" s="249"/>
      <c r="AI65" s="249"/>
      <c r="AJ65" s="249"/>
    </row>
    <row r="66" spans="1:36" s="241" customFormat="1">
      <c r="A66" s="212" t="str">
        <f>IF(G66&lt;&gt;"",1+MAX($A$3:A65),"")</f>
        <v/>
      </c>
      <c r="B66" s="242"/>
      <c r="C66" s="243"/>
      <c r="D66" s="214"/>
      <c r="E66" s="245"/>
      <c r="F66" s="215"/>
      <c r="G66" s="246"/>
      <c r="H66" s="247"/>
      <c r="I66" s="222"/>
      <c r="J66" s="205"/>
      <c r="K66" s="206"/>
      <c r="L66" s="207"/>
      <c r="M66" s="208"/>
      <c r="N66" s="205"/>
      <c r="O66" s="205"/>
      <c r="P66" s="205"/>
      <c r="Q66" s="248"/>
      <c r="R66" s="210"/>
      <c r="S66" s="249"/>
      <c r="T66" s="249"/>
      <c r="U66" s="249"/>
      <c r="V66" s="249"/>
      <c r="W66" s="249"/>
      <c r="X66" s="249"/>
      <c r="Y66" s="249"/>
      <c r="Z66" s="249"/>
      <c r="AA66" s="249"/>
      <c r="AB66" s="249"/>
      <c r="AC66" s="249"/>
      <c r="AD66" s="249"/>
      <c r="AE66" s="249"/>
      <c r="AF66" s="249"/>
      <c r="AG66" s="249"/>
      <c r="AH66" s="249"/>
      <c r="AI66" s="249"/>
      <c r="AJ66" s="249"/>
    </row>
    <row r="67" spans="1:36" s="241" customFormat="1">
      <c r="A67" s="198" t="str">
        <f>IF(G67&lt;&gt;"",1+MAX($A$3:A66),"")</f>
        <v/>
      </c>
      <c r="B67" s="242"/>
      <c r="C67" s="243"/>
      <c r="D67" s="244" t="s">
        <v>75</v>
      </c>
      <c r="E67" s="245"/>
      <c r="F67" s="215"/>
      <c r="G67" s="246"/>
      <c r="H67" s="247"/>
      <c r="I67" s="222"/>
      <c r="J67" s="205"/>
      <c r="K67" s="206"/>
      <c r="L67" s="207"/>
      <c r="M67" s="208"/>
      <c r="N67" s="205"/>
      <c r="O67" s="205"/>
      <c r="P67" s="205"/>
      <c r="Q67" s="248"/>
      <c r="R67" s="210"/>
      <c r="S67" s="249"/>
      <c r="T67" s="249"/>
      <c r="U67" s="249"/>
      <c r="V67" s="249"/>
      <c r="W67" s="249"/>
      <c r="X67" s="249"/>
      <c r="Y67" s="249"/>
      <c r="Z67" s="249"/>
      <c r="AA67" s="249"/>
      <c r="AB67" s="249"/>
      <c r="AC67" s="249"/>
      <c r="AD67" s="249"/>
      <c r="AE67" s="249"/>
      <c r="AF67" s="249"/>
      <c r="AG67" s="249"/>
      <c r="AH67" s="249"/>
      <c r="AI67" s="249"/>
      <c r="AJ67" s="249"/>
    </row>
    <row r="68" spans="1:36" s="241" customFormat="1" ht="31.2">
      <c r="A68" s="212" t="str">
        <f>IF(G68&lt;&gt;"",1+MAX($A$3:A67),"")</f>
        <v/>
      </c>
      <c r="B68" s="242"/>
      <c r="C68" s="243"/>
      <c r="D68" s="250" t="s">
        <v>76</v>
      </c>
      <c r="E68" s="245"/>
      <c r="F68" s="215"/>
      <c r="G68" s="246"/>
      <c r="H68" s="247"/>
      <c r="I68" s="222"/>
      <c r="J68" s="205"/>
      <c r="K68" s="206"/>
      <c r="L68" s="207"/>
      <c r="M68" s="208"/>
      <c r="N68" s="205"/>
      <c r="O68" s="205"/>
      <c r="P68" s="205"/>
      <c r="Q68" s="248"/>
      <c r="R68" s="210"/>
      <c r="S68" s="249"/>
      <c r="T68" s="249"/>
      <c r="U68" s="249"/>
      <c r="V68" s="249"/>
      <c r="W68" s="249"/>
      <c r="X68" s="249"/>
      <c r="Y68" s="249"/>
      <c r="Z68" s="249"/>
      <c r="AA68" s="249"/>
      <c r="AB68" s="249"/>
      <c r="AC68" s="249"/>
      <c r="AD68" s="249"/>
      <c r="AE68" s="249"/>
      <c r="AF68" s="249"/>
      <c r="AG68" s="249"/>
      <c r="AH68" s="249"/>
      <c r="AI68" s="249"/>
      <c r="AJ68" s="249"/>
    </row>
    <row r="69" spans="1:36" s="241" customFormat="1">
      <c r="A69" s="198">
        <f>IF(G69&lt;&gt;"",1+MAX($A$3:A68),"")</f>
        <v>37</v>
      </c>
      <c r="B69" s="242"/>
      <c r="C69" s="243"/>
      <c r="D69" s="214" t="s">
        <v>85</v>
      </c>
      <c r="E69" s="245">
        <v>11.64</v>
      </c>
      <c r="F69" s="215" t="s">
        <v>44</v>
      </c>
      <c r="G69" s="246">
        <v>0.05</v>
      </c>
      <c r="H69" s="247">
        <f>E69*(1+G69)</f>
        <v>12.222</v>
      </c>
      <c r="I69" s="205">
        <v>6</v>
      </c>
      <c r="J69" s="205">
        <f t="shared" ref="J69" si="69">I69*H69</f>
        <v>73.331999999999994</v>
      </c>
      <c r="K69" s="206">
        <v>0.22</v>
      </c>
      <c r="L69" s="207">
        <f t="shared" ref="L69" si="70">+K69*H69</f>
        <v>2.6888399999999999</v>
      </c>
      <c r="M69" s="208">
        <f>'LABOR SHEET'!C$5</f>
        <v>100</v>
      </c>
      <c r="N69" s="205">
        <f t="shared" ref="N69" si="71">K69*M69</f>
        <v>22</v>
      </c>
      <c r="O69" s="205">
        <f t="shared" ref="O69" si="72">M69*L69</f>
        <v>268.88400000000001</v>
      </c>
      <c r="P69" s="205">
        <f t="shared" ref="P69" si="73">I69+N69</f>
        <v>28</v>
      </c>
      <c r="Q69" s="248">
        <f t="shared" ref="Q69" si="74">P69*H69</f>
        <v>342.21600000000001</v>
      </c>
      <c r="R69" s="210"/>
      <c r="S69" s="249"/>
      <c r="T69" s="249"/>
      <c r="U69" s="249"/>
      <c r="V69" s="249"/>
      <c r="W69" s="249"/>
      <c r="X69" s="249"/>
      <c r="Y69" s="249"/>
      <c r="Z69" s="249"/>
      <c r="AA69" s="249"/>
      <c r="AB69" s="249"/>
      <c r="AC69" s="249"/>
      <c r="AD69" s="249"/>
      <c r="AE69" s="249"/>
      <c r="AF69" s="249"/>
      <c r="AG69" s="249"/>
      <c r="AH69" s="249"/>
      <c r="AI69" s="249"/>
      <c r="AJ69" s="249"/>
    </row>
    <row r="70" spans="1:36" s="241" customFormat="1">
      <c r="A70" s="212" t="str">
        <f>IF(G70&lt;&gt;"",1+MAX($A$3:A69),"")</f>
        <v/>
      </c>
      <c r="B70" s="242"/>
      <c r="C70" s="243"/>
      <c r="D70" s="214"/>
      <c r="E70" s="245"/>
      <c r="F70" s="215"/>
      <c r="G70" s="246"/>
      <c r="H70" s="247"/>
      <c r="I70" s="222"/>
      <c r="J70" s="205"/>
      <c r="K70" s="206"/>
      <c r="L70" s="207"/>
      <c r="M70" s="208"/>
      <c r="N70" s="205"/>
      <c r="O70" s="205"/>
      <c r="P70" s="205"/>
      <c r="Q70" s="248"/>
      <c r="R70" s="210"/>
      <c r="S70" s="249"/>
      <c r="T70" s="249"/>
      <c r="U70" s="249"/>
      <c r="V70" s="249"/>
      <c r="W70" s="249"/>
      <c r="X70" s="249"/>
      <c r="Y70" s="249"/>
      <c r="Z70" s="249"/>
      <c r="AA70" s="249"/>
      <c r="AB70" s="249"/>
      <c r="AC70" s="249"/>
      <c r="AD70" s="249"/>
      <c r="AE70" s="249"/>
      <c r="AF70" s="249"/>
      <c r="AG70" s="249"/>
      <c r="AH70" s="249"/>
      <c r="AI70" s="249"/>
      <c r="AJ70" s="249"/>
    </row>
    <row r="71" spans="1:36" s="241" customFormat="1">
      <c r="A71" s="198" t="str">
        <f>IF(G71&lt;&gt;"",1+MAX($A$3:A70),"")</f>
        <v/>
      </c>
      <c r="B71" s="242"/>
      <c r="C71" s="243"/>
      <c r="D71" s="244" t="s">
        <v>80</v>
      </c>
      <c r="E71" s="245"/>
      <c r="F71" s="215"/>
      <c r="G71" s="246"/>
      <c r="H71" s="247"/>
      <c r="I71" s="222"/>
      <c r="J71" s="205"/>
      <c r="K71" s="206"/>
      <c r="L71" s="207"/>
      <c r="M71" s="208"/>
      <c r="N71" s="205"/>
      <c r="O71" s="205"/>
      <c r="P71" s="205"/>
      <c r="Q71" s="248"/>
      <c r="R71" s="210"/>
      <c r="S71" s="249"/>
      <c r="T71" s="249"/>
      <c r="U71" s="249"/>
      <c r="V71" s="249"/>
      <c r="W71" s="249"/>
      <c r="X71" s="249"/>
      <c r="Y71" s="249"/>
      <c r="Z71" s="249"/>
      <c r="AA71" s="249"/>
      <c r="AB71" s="249"/>
      <c r="AC71" s="249"/>
      <c r="AD71" s="249"/>
      <c r="AE71" s="249"/>
      <c r="AF71" s="249"/>
      <c r="AG71" s="249"/>
      <c r="AH71" s="249"/>
      <c r="AI71" s="249"/>
      <c r="AJ71" s="249"/>
    </row>
    <row r="72" spans="1:36" s="241" customFormat="1" ht="31.2">
      <c r="A72" s="212" t="str">
        <f>IF(G72&lt;&gt;"",1+MAX($A$3:A71),"")</f>
        <v/>
      </c>
      <c r="B72" s="242"/>
      <c r="C72" s="243"/>
      <c r="D72" s="250" t="s">
        <v>81</v>
      </c>
      <c r="E72" s="245"/>
      <c r="F72" s="215"/>
      <c r="G72" s="246"/>
      <c r="H72" s="247"/>
      <c r="I72" s="222"/>
      <c r="J72" s="205"/>
      <c r="K72" s="206"/>
      <c r="L72" s="207"/>
      <c r="M72" s="208"/>
      <c r="N72" s="205"/>
      <c r="O72" s="205"/>
      <c r="P72" s="205"/>
      <c r="Q72" s="248"/>
      <c r="R72" s="210"/>
      <c r="S72" s="249"/>
      <c r="T72" s="249"/>
      <c r="U72" s="249"/>
      <c r="V72" s="249"/>
      <c r="W72" s="249"/>
      <c r="X72" s="249"/>
      <c r="Y72" s="249"/>
      <c r="Z72" s="249"/>
      <c r="AA72" s="249"/>
      <c r="AB72" s="249"/>
      <c r="AC72" s="249"/>
      <c r="AD72" s="249"/>
      <c r="AE72" s="249"/>
      <c r="AF72" s="249"/>
      <c r="AG72" s="249"/>
      <c r="AH72" s="249"/>
      <c r="AI72" s="249"/>
      <c r="AJ72" s="249"/>
    </row>
    <row r="73" spans="1:36" s="241" customFormat="1">
      <c r="A73" s="198">
        <f>IF(G73&lt;&gt;"",1+MAX($A$3:A72),"")</f>
        <v>38</v>
      </c>
      <c r="B73" s="242"/>
      <c r="C73" s="243"/>
      <c r="D73" s="214" t="s">
        <v>83</v>
      </c>
      <c r="E73" s="245">
        <v>64.25</v>
      </c>
      <c r="F73" s="215" t="s">
        <v>44</v>
      </c>
      <c r="G73" s="246">
        <v>0.05</v>
      </c>
      <c r="H73" s="247">
        <f>E73*(1+G73)</f>
        <v>67.462500000000006</v>
      </c>
      <c r="I73" s="205">
        <v>4.4000000000000004</v>
      </c>
      <c r="J73" s="205">
        <f t="shared" ref="J73:J75" si="75">I73*H73</f>
        <v>296.83500000000004</v>
      </c>
      <c r="K73" s="206">
        <v>0.12</v>
      </c>
      <c r="L73" s="207">
        <f t="shared" ref="L73:L75" si="76">+K73*H73</f>
        <v>8.0955000000000013</v>
      </c>
      <c r="M73" s="208">
        <f>'LABOR SHEET'!C$5</f>
        <v>100</v>
      </c>
      <c r="N73" s="205">
        <f t="shared" ref="N73:N75" si="77">K73*M73</f>
        <v>12</v>
      </c>
      <c r="O73" s="205">
        <f t="shared" ref="O73:O75" si="78">M73*L73</f>
        <v>809.55000000000018</v>
      </c>
      <c r="P73" s="205">
        <f t="shared" ref="P73:P75" si="79">I73+N73</f>
        <v>16.399999999999999</v>
      </c>
      <c r="Q73" s="248">
        <f t="shared" ref="Q73:Q75" si="80">P73*H73</f>
        <v>1106.385</v>
      </c>
      <c r="R73" s="210"/>
      <c r="S73" s="249"/>
      <c r="T73" s="249"/>
      <c r="U73" s="249"/>
      <c r="V73" s="249"/>
      <c r="W73" s="249"/>
      <c r="X73" s="249"/>
      <c r="Y73" s="249"/>
      <c r="Z73" s="249"/>
      <c r="AA73" s="249"/>
      <c r="AB73" s="249"/>
      <c r="AC73" s="249"/>
      <c r="AD73" s="249"/>
      <c r="AE73" s="249"/>
      <c r="AF73" s="249"/>
      <c r="AG73" s="249"/>
      <c r="AH73" s="249"/>
      <c r="AI73" s="249"/>
      <c r="AJ73" s="249"/>
    </row>
    <row r="74" spans="1:36" s="241" customFormat="1">
      <c r="A74" s="212">
        <f>IF(G74&lt;&gt;"",1+MAX($A$3:A73),"")</f>
        <v>39</v>
      </c>
      <c r="B74" s="242"/>
      <c r="C74" s="243"/>
      <c r="D74" s="214" t="s">
        <v>77</v>
      </c>
      <c r="E74" s="245">
        <v>47.39</v>
      </c>
      <c r="F74" s="215" t="s">
        <v>44</v>
      </c>
      <c r="G74" s="246">
        <v>0.05</v>
      </c>
      <c r="H74" s="247">
        <f>E74*(1+G74)</f>
        <v>49.759500000000003</v>
      </c>
      <c r="I74" s="205">
        <v>5.0199999999999996</v>
      </c>
      <c r="J74" s="205">
        <f t="shared" si="75"/>
        <v>249.79268999999999</v>
      </c>
      <c r="K74" s="206">
        <v>0.18</v>
      </c>
      <c r="L74" s="207">
        <f t="shared" si="76"/>
        <v>8.9567099999999993</v>
      </c>
      <c r="M74" s="208">
        <f>'LABOR SHEET'!C$5</f>
        <v>100</v>
      </c>
      <c r="N74" s="205">
        <f t="shared" si="77"/>
        <v>18</v>
      </c>
      <c r="O74" s="205">
        <f t="shared" si="78"/>
        <v>895.67099999999994</v>
      </c>
      <c r="P74" s="205">
        <f t="shared" si="79"/>
        <v>23.02</v>
      </c>
      <c r="Q74" s="248">
        <f t="shared" si="80"/>
        <v>1145.46369</v>
      </c>
      <c r="R74" s="210"/>
      <c r="S74" s="249"/>
      <c r="T74" s="249"/>
      <c r="U74" s="249"/>
      <c r="V74" s="249"/>
      <c r="W74" s="249"/>
      <c r="X74" s="249"/>
      <c r="Y74" s="249"/>
      <c r="Z74" s="249"/>
      <c r="AA74" s="249"/>
      <c r="AB74" s="249"/>
      <c r="AC74" s="249"/>
      <c r="AD74" s="249"/>
      <c r="AE74" s="249"/>
      <c r="AF74" s="249"/>
      <c r="AG74" s="249"/>
      <c r="AH74" s="249"/>
      <c r="AI74" s="249"/>
      <c r="AJ74" s="249"/>
    </row>
    <row r="75" spans="1:36" s="241" customFormat="1">
      <c r="A75" s="198">
        <f>IF(G75&lt;&gt;"",1+MAX($A$3:A74),"")</f>
        <v>40</v>
      </c>
      <c r="B75" s="242"/>
      <c r="C75" s="243"/>
      <c r="D75" s="214" t="s">
        <v>85</v>
      </c>
      <c r="E75" s="245">
        <v>38.69</v>
      </c>
      <c r="F75" s="215" t="s">
        <v>44</v>
      </c>
      <c r="G75" s="246">
        <v>0.05</v>
      </c>
      <c r="H75" s="247">
        <f>E75*(1+G75)</f>
        <v>40.624499999999998</v>
      </c>
      <c r="I75" s="205">
        <v>6</v>
      </c>
      <c r="J75" s="205">
        <f t="shared" si="75"/>
        <v>243.74699999999999</v>
      </c>
      <c r="K75" s="206">
        <v>0.22</v>
      </c>
      <c r="L75" s="207">
        <f t="shared" si="76"/>
        <v>8.9373899999999988</v>
      </c>
      <c r="M75" s="208">
        <f>'LABOR SHEET'!C$5</f>
        <v>100</v>
      </c>
      <c r="N75" s="205">
        <f t="shared" si="77"/>
        <v>22</v>
      </c>
      <c r="O75" s="205">
        <f t="shared" si="78"/>
        <v>893.73899999999992</v>
      </c>
      <c r="P75" s="205">
        <f t="shared" si="79"/>
        <v>28</v>
      </c>
      <c r="Q75" s="248">
        <f t="shared" si="80"/>
        <v>1137.4859999999999</v>
      </c>
      <c r="R75" s="210"/>
      <c r="S75" s="249"/>
      <c r="T75" s="249"/>
      <c r="U75" s="249"/>
      <c r="V75" s="249"/>
      <c r="W75" s="249"/>
      <c r="X75" s="249"/>
      <c r="Y75" s="249"/>
      <c r="Z75" s="249"/>
      <c r="AA75" s="249"/>
      <c r="AB75" s="249"/>
      <c r="AC75" s="249"/>
      <c r="AD75" s="249"/>
      <c r="AE75" s="249"/>
      <c r="AF75" s="249"/>
      <c r="AG75" s="249"/>
      <c r="AH75" s="249"/>
      <c r="AI75" s="249"/>
      <c r="AJ75" s="249"/>
    </row>
    <row r="76" spans="1:36" s="241" customFormat="1">
      <c r="A76" s="212" t="str">
        <f>IF(G76&lt;&gt;"",1+MAX($A$3:A75),"")</f>
        <v/>
      </c>
      <c r="B76" s="242"/>
      <c r="C76" s="243"/>
      <c r="D76" s="214"/>
      <c r="E76" s="245"/>
      <c r="F76" s="215"/>
      <c r="G76" s="246"/>
      <c r="H76" s="247"/>
      <c r="I76" s="222"/>
      <c r="J76" s="205"/>
      <c r="K76" s="206"/>
      <c r="L76" s="207"/>
      <c r="M76" s="208"/>
      <c r="N76" s="205"/>
      <c r="O76" s="205"/>
      <c r="P76" s="205"/>
      <c r="Q76" s="248"/>
      <c r="R76" s="210"/>
      <c r="S76" s="249"/>
      <c r="T76" s="249"/>
      <c r="U76" s="249"/>
      <c r="V76" s="249"/>
      <c r="W76" s="249"/>
      <c r="X76" s="249"/>
      <c r="Y76" s="249"/>
      <c r="Z76" s="249"/>
      <c r="AA76" s="249"/>
      <c r="AB76" s="249"/>
      <c r="AC76" s="249"/>
      <c r="AD76" s="249"/>
      <c r="AE76" s="249"/>
      <c r="AF76" s="249"/>
      <c r="AG76" s="249"/>
      <c r="AH76" s="249"/>
      <c r="AI76" s="249"/>
      <c r="AJ76" s="249"/>
    </row>
    <row r="77" spans="1:36" s="241" customFormat="1">
      <c r="A77" s="198" t="str">
        <f>IF(G77&lt;&gt;"",1+MAX($A$3:A76),"")</f>
        <v/>
      </c>
      <c r="B77" s="242"/>
      <c r="C77" s="245"/>
      <c r="D77" s="244" t="s">
        <v>86</v>
      </c>
      <c r="E77" s="215"/>
      <c r="F77" s="215"/>
      <c r="G77" s="215"/>
      <c r="H77" s="215"/>
      <c r="I77" s="222"/>
      <c r="J77" s="205"/>
      <c r="K77" s="206"/>
      <c r="L77" s="251"/>
      <c r="M77" s="252"/>
      <c r="N77" s="205"/>
      <c r="O77" s="205"/>
      <c r="P77" s="205"/>
      <c r="Q77" s="253"/>
      <c r="R77" s="254"/>
      <c r="S77" s="249"/>
      <c r="T77" s="249"/>
      <c r="U77" s="249"/>
      <c r="V77" s="249"/>
      <c r="W77" s="249"/>
      <c r="X77" s="249"/>
      <c r="Y77" s="249"/>
      <c r="Z77" s="249"/>
      <c r="AA77" s="249"/>
      <c r="AB77" s="249"/>
      <c r="AC77" s="249"/>
      <c r="AD77" s="249"/>
      <c r="AE77" s="249"/>
      <c r="AF77" s="249"/>
      <c r="AG77" s="249"/>
      <c r="AH77" s="249"/>
      <c r="AI77" s="249"/>
      <c r="AJ77" s="249"/>
    </row>
    <row r="78" spans="1:36" s="241" customFormat="1">
      <c r="A78" s="212">
        <f>IF(G78&lt;&gt;"",1+MAX($A$3:A77),"")</f>
        <v>41</v>
      </c>
      <c r="B78" s="242"/>
      <c r="C78" s="243"/>
      <c r="D78" s="214" t="s">
        <v>157</v>
      </c>
      <c r="E78" s="245">
        <v>1</v>
      </c>
      <c r="F78" s="215" t="s">
        <v>88</v>
      </c>
      <c r="G78" s="246">
        <v>0</v>
      </c>
      <c r="H78" s="247">
        <f>E78*(1+G78)</f>
        <v>1</v>
      </c>
      <c r="I78" s="205">
        <v>288</v>
      </c>
      <c r="J78" s="205">
        <f t="shared" ref="J78:J82" si="81">I78*H78</f>
        <v>288</v>
      </c>
      <c r="K78" s="206">
        <v>1.2</v>
      </c>
      <c r="L78" s="207">
        <f t="shared" ref="L78:L82" si="82">+K78*H78</f>
        <v>1.2</v>
      </c>
      <c r="M78" s="208">
        <f>'LABOR SHEET'!C$5</f>
        <v>100</v>
      </c>
      <c r="N78" s="205">
        <f t="shared" ref="N78:N82" si="83">K78*M78</f>
        <v>120</v>
      </c>
      <c r="O78" s="205">
        <f t="shared" ref="O78:O82" si="84">M78*L78</f>
        <v>120</v>
      </c>
      <c r="P78" s="205">
        <f t="shared" ref="P78:P82" si="85">I78+N78</f>
        <v>408</v>
      </c>
      <c r="Q78" s="248">
        <f t="shared" ref="Q78:Q82" si="86">P78*H78</f>
        <v>408</v>
      </c>
      <c r="R78" s="210"/>
      <c r="S78" s="249"/>
      <c r="T78" s="249"/>
      <c r="U78" s="249"/>
      <c r="V78" s="249"/>
      <c r="W78" s="249"/>
      <c r="X78" s="249"/>
      <c r="Y78" s="249"/>
      <c r="Z78" s="249"/>
      <c r="AA78" s="249"/>
      <c r="AB78" s="249"/>
      <c r="AC78" s="249"/>
      <c r="AD78" s="249"/>
      <c r="AE78" s="249"/>
      <c r="AF78" s="249"/>
      <c r="AG78" s="249"/>
      <c r="AH78" s="249"/>
      <c r="AI78" s="249"/>
      <c r="AJ78" s="249"/>
    </row>
    <row r="79" spans="1:36" s="241" customFormat="1">
      <c r="A79" s="198">
        <f>IF(G79&lt;&gt;"",1+MAX($A$3:A78),"")</f>
        <v>42</v>
      </c>
      <c r="B79" s="242"/>
      <c r="C79" s="243"/>
      <c r="D79" s="214" t="s">
        <v>87</v>
      </c>
      <c r="E79" s="245">
        <v>1</v>
      </c>
      <c r="F79" s="215" t="s">
        <v>88</v>
      </c>
      <c r="G79" s="246">
        <v>0</v>
      </c>
      <c r="H79" s="247">
        <f>E79*(1+G79)</f>
        <v>1</v>
      </c>
      <c r="I79" s="205">
        <v>104.93</v>
      </c>
      <c r="J79" s="205">
        <f t="shared" si="81"/>
        <v>104.93</v>
      </c>
      <c r="K79" s="206">
        <v>1.05</v>
      </c>
      <c r="L79" s="207">
        <f t="shared" si="82"/>
        <v>1.05</v>
      </c>
      <c r="M79" s="208">
        <f>'LABOR SHEET'!C$5</f>
        <v>100</v>
      </c>
      <c r="N79" s="205">
        <f t="shared" si="83"/>
        <v>105</v>
      </c>
      <c r="O79" s="205">
        <f t="shared" si="84"/>
        <v>105</v>
      </c>
      <c r="P79" s="205">
        <f t="shared" si="85"/>
        <v>209.93</v>
      </c>
      <c r="Q79" s="248">
        <f t="shared" si="86"/>
        <v>209.93</v>
      </c>
      <c r="R79" s="210"/>
      <c r="S79" s="249"/>
      <c r="T79" s="249"/>
      <c r="U79" s="249"/>
      <c r="V79" s="249"/>
      <c r="W79" s="249"/>
      <c r="X79" s="249"/>
      <c r="Y79" s="249"/>
      <c r="Z79" s="249"/>
      <c r="AA79" s="249"/>
      <c r="AB79" s="249"/>
      <c r="AC79" s="249"/>
      <c r="AD79" s="249"/>
      <c r="AE79" s="249"/>
      <c r="AF79" s="249"/>
      <c r="AG79" s="249"/>
      <c r="AH79" s="249"/>
      <c r="AI79" s="249"/>
      <c r="AJ79" s="249"/>
    </row>
    <row r="80" spans="1:36" s="241" customFormat="1">
      <c r="A80" s="212">
        <f>IF(G80&lt;&gt;"",1+MAX($A$3:A79),"")</f>
        <v>43</v>
      </c>
      <c r="B80" s="242"/>
      <c r="C80" s="243"/>
      <c r="D80" s="214" t="s">
        <v>89</v>
      </c>
      <c r="E80" s="245">
        <v>5</v>
      </c>
      <c r="F80" s="215" t="s">
        <v>88</v>
      </c>
      <c r="G80" s="246">
        <v>0</v>
      </c>
      <c r="H80" s="247">
        <f>E80*(1+G80)</f>
        <v>5</v>
      </c>
      <c r="I80" s="205">
        <v>22</v>
      </c>
      <c r="J80" s="205">
        <f t="shared" si="81"/>
        <v>110</v>
      </c>
      <c r="K80" s="206">
        <v>0.2</v>
      </c>
      <c r="L80" s="207">
        <f t="shared" si="82"/>
        <v>1</v>
      </c>
      <c r="M80" s="208">
        <f>'LABOR SHEET'!C$5</f>
        <v>100</v>
      </c>
      <c r="N80" s="205">
        <f t="shared" si="83"/>
        <v>20</v>
      </c>
      <c r="O80" s="205">
        <f t="shared" si="84"/>
        <v>100</v>
      </c>
      <c r="P80" s="205">
        <f t="shared" si="85"/>
        <v>42</v>
      </c>
      <c r="Q80" s="248">
        <f t="shared" si="86"/>
        <v>210</v>
      </c>
      <c r="R80" s="210"/>
      <c r="S80" s="249"/>
      <c r="T80" s="249"/>
      <c r="U80" s="249"/>
      <c r="V80" s="249"/>
      <c r="W80" s="249"/>
      <c r="X80" s="249"/>
      <c r="Y80" s="249"/>
      <c r="Z80" s="249"/>
      <c r="AA80" s="249"/>
      <c r="AB80" s="249"/>
      <c r="AC80" s="249"/>
      <c r="AD80" s="249"/>
      <c r="AE80" s="249"/>
      <c r="AF80" s="249"/>
      <c r="AG80" s="249"/>
      <c r="AH80" s="249"/>
      <c r="AI80" s="249"/>
      <c r="AJ80" s="249"/>
    </row>
    <row r="81" spans="1:36" s="241" customFormat="1">
      <c r="A81" s="198">
        <f>IF(G81&lt;&gt;"",1+MAX($A$3:A80),"")</f>
        <v>44</v>
      </c>
      <c r="B81" s="242"/>
      <c r="C81" s="243"/>
      <c r="D81" s="214" t="s">
        <v>90</v>
      </c>
      <c r="E81" s="245">
        <v>6</v>
      </c>
      <c r="F81" s="215" t="s">
        <v>88</v>
      </c>
      <c r="G81" s="246">
        <v>0</v>
      </c>
      <c r="H81" s="247">
        <f>E81*(1+G81)</f>
        <v>6</v>
      </c>
      <c r="I81" s="205">
        <v>10</v>
      </c>
      <c r="J81" s="205">
        <f t="shared" si="81"/>
        <v>60</v>
      </c>
      <c r="K81" s="206">
        <v>0.2</v>
      </c>
      <c r="L81" s="207">
        <f t="shared" si="82"/>
        <v>1.2000000000000002</v>
      </c>
      <c r="M81" s="208">
        <f>'LABOR SHEET'!C$5</f>
        <v>100</v>
      </c>
      <c r="N81" s="205">
        <f t="shared" si="83"/>
        <v>20</v>
      </c>
      <c r="O81" s="205">
        <f t="shared" si="84"/>
        <v>120.00000000000001</v>
      </c>
      <c r="P81" s="205">
        <f t="shared" si="85"/>
        <v>30</v>
      </c>
      <c r="Q81" s="248">
        <f t="shared" si="86"/>
        <v>180</v>
      </c>
      <c r="R81" s="210"/>
      <c r="S81" s="249"/>
      <c r="T81" s="249"/>
      <c r="U81" s="249"/>
      <c r="V81" s="249"/>
      <c r="W81" s="249"/>
      <c r="X81" s="249"/>
      <c r="Y81" s="249"/>
      <c r="Z81" s="249"/>
      <c r="AA81" s="249"/>
      <c r="AB81" s="249"/>
      <c r="AC81" s="249"/>
      <c r="AD81" s="249"/>
      <c r="AE81" s="249"/>
      <c r="AF81" s="249"/>
      <c r="AG81" s="249"/>
      <c r="AH81" s="249"/>
      <c r="AI81" s="249"/>
      <c r="AJ81" s="249"/>
    </row>
    <row r="82" spans="1:36" s="241" customFormat="1">
      <c r="A82" s="212">
        <f>IF(G82&lt;&gt;"",1+MAX($A$3:A81),"")</f>
        <v>45</v>
      </c>
      <c r="B82" s="242"/>
      <c r="C82" s="243"/>
      <c r="D82" s="214" t="s">
        <v>91</v>
      </c>
      <c r="E82" s="245">
        <v>5</v>
      </c>
      <c r="F82" s="215" t="s">
        <v>88</v>
      </c>
      <c r="G82" s="246">
        <v>0</v>
      </c>
      <c r="H82" s="247">
        <f>E82*(1+G82)</f>
        <v>5</v>
      </c>
      <c r="I82" s="205">
        <v>102</v>
      </c>
      <c r="J82" s="205">
        <f t="shared" si="81"/>
        <v>510</v>
      </c>
      <c r="K82" s="206">
        <v>1.05</v>
      </c>
      <c r="L82" s="207">
        <f t="shared" si="82"/>
        <v>5.25</v>
      </c>
      <c r="M82" s="208">
        <f>'LABOR SHEET'!C$5</f>
        <v>100</v>
      </c>
      <c r="N82" s="205">
        <f t="shared" si="83"/>
        <v>105</v>
      </c>
      <c r="O82" s="205">
        <f t="shared" si="84"/>
        <v>525</v>
      </c>
      <c r="P82" s="205">
        <f t="shared" si="85"/>
        <v>207</v>
      </c>
      <c r="Q82" s="248">
        <f t="shared" si="86"/>
        <v>1035</v>
      </c>
      <c r="R82" s="210"/>
      <c r="S82" s="249"/>
      <c r="T82" s="249"/>
      <c r="U82" s="249"/>
      <c r="V82" s="249"/>
      <c r="W82" s="249"/>
      <c r="X82" s="249"/>
      <c r="Y82" s="249"/>
      <c r="Z82" s="249"/>
      <c r="AA82" s="249"/>
      <c r="AB82" s="249"/>
      <c r="AC82" s="249"/>
      <c r="AD82" s="249"/>
      <c r="AE82" s="249"/>
      <c r="AF82" s="249"/>
      <c r="AG82" s="249"/>
      <c r="AH82" s="249"/>
      <c r="AI82" s="249"/>
      <c r="AJ82" s="249"/>
    </row>
    <row r="83" spans="1:36" s="241" customFormat="1">
      <c r="A83" s="198" t="str">
        <f>IF(G83&lt;&gt;"",1+MAX($A$3:A82),"")</f>
        <v/>
      </c>
      <c r="B83" s="242"/>
      <c r="C83" s="243"/>
      <c r="D83" s="214"/>
      <c r="E83" s="245"/>
      <c r="F83" s="215"/>
      <c r="G83" s="246"/>
      <c r="H83" s="247"/>
      <c r="I83" s="222"/>
      <c r="J83" s="205"/>
      <c r="K83" s="206"/>
      <c r="L83" s="207"/>
      <c r="M83" s="208"/>
      <c r="N83" s="205"/>
      <c r="O83" s="205"/>
      <c r="P83" s="205"/>
      <c r="Q83" s="248"/>
      <c r="R83" s="210"/>
      <c r="S83" s="249"/>
      <c r="T83" s="249"/>
      <c r="U83" s="249"/>
      <c r="V83" s="249"/>
      <c r="W83" s="249"/>
      <c r="X83" s="249"/>
      <c r="Y83" s="249"/>
      <c r="Z83" s="249"/>
      <c r="AA83" s="249"/>
      <c r="AB83" s="249"/>
      <c r="AC83" s="249"/>
      <c r="AD83" s="249"/>
      <c r="AE83" s="249"/>
      <c r="AF83" s="249"/>
      <c r="AG83" s="249"/>
      <c r="AH83" s="249"/>
      <c r="AI83" s="249"/>
      <c r="AJ83" s="249"/>
    </row>
    <row r="84" spans="1:36" s="241" customFormat="1">
      <c r="A84" s="212" t="str">
        <f>IF(G84&lt;&gt;"",1+MAX($A$3:A83),"")</f>
        <v/>
      </c>
      <c r="B84" s="242"/>
      <c r="C84" s="245"/>
      <c r="D84" s="244" t="s">
        <v>95</v>
      </c>
      <c r="E84" s="215"/>
      <c r="F84" s="215"/>
      <c r="G84" s="215"/>
      <c r="H84" s="215"/>
      <c r="I84" s="222"/>
      <c r="J84" s="205"/>
      <c r="K84" s="206"/>
      <c r="L84" s="251"/>
      <c r="M84" s="252"/>
      <c r="N84" s="205"/>
      <c r="O84" s="205"/>
      <c r="P84" s="205"/>
      <c r="Q84" s="253"/>
      <c r="R84" s="254"/>
      <c r="S84" s="249"/>
      <c r="T84" s="249"/>
      <c r="U84" s="249"/>
      <c r="V84" s="249"/>
      <c r="W84" s="249"/>
      <c r="X84" s="249"/>
      <c r="Y84" s="249"/>
      <c r="Z84" s="249"/>
      <c r="AA84" s="249"/>
      <c r="AB84" s="249"/>
      <c r="AC84" s="249"/>
      <c r="AD84" s="249"/>
      <c r="AE84" s="249"/>
      <c r="AF84" s="249"/>
      <c r="AG84" s="249"/>
      <c r="AH84" s="249"/>
      <c r="AI84" s="249"/>
      <c r="AJ84" s="249"/>
    </row>
    <row r="85" spans="1:36" s="241" customFormat="1">
      <c r="A85" s="198">
        <f>IF(G85&lt;&gt;"",1+MAX($A$3:A84),"")</f>
        <v>46</v>
      </c>
      <c r="B85" s="242"/>
      <c r="C85" s="243"/>
      <c r="D85" s="214" t="s">
        <v>96</v>
      </c>
      <c r="E85" s="245">
        <v>1</v>
      </c>
      <c r="F85" s="215" t="s">
        <v>88</v>
      </c>
      <c r="G85" s="246">
        <v>0</v>
      </c>
      <c r="H85" s="247">
        <f t="shared" ref="H85:H90" si="87">E85*(1+G85)</f>
        <v>1</v>
      </c>
      <c r="I85" s="205">
        <v>210</v>
      </c>
      <c r="J85" s="205">
        <f t="shared" ref="J85:J91" si="88">I85*H85</f>
        <v>210</v>
      </c>
      <c r="K85" s="206">
        <v>1.1000000000000001</v>
      </c>
      <c r="L85" s="207">
        <f t="shared" ref="L85:L91" si="89">+K85*H85</f>
        <v>1.1000000000000001</v>
      </c>
      <c r="M85" s="208">
        <f>'LABOR SHEET'!C$5</f>
        <v>100</v>
      </c>
      <c r="N85" s="205">
        <f t="shared" ref="N85:N91" si="90">K85*M85</f>
        <v>110.00000000000001</v>
      </c>
      <c r="O85" s="205">
        <f t="shared" ref="O85:O91" si="91">M85*L85</f>
        <v>110.00000000000001</v>
      </c>
      <c r="P85" s="205">
        <f t="shared" ref="P85:P91" si="92">I85+N85</f>
        <v>320</v>
      </c>
      <c r="Q85" s="248">
        <f t="shared" ref="Q85:Q91" si="93">P85*H85</f>
        <v>320</v>
      </c>
      <c r="R85" s="210"/>
      <c r="S85" s="249"/>
      <c r="T85" s="249"/>
      <c r="U85" s="249"/>
      <c r="V85" s="249"/>
      <c r="W85" s="249"/>
      <c r="X85" s="249"/>
      <c r="Y85" s="249"/>
      <c r="Z85" s="249"/>
      <c r="AA85" s="249"/>
      <c r="AB85" s="249"/>
      <c r="AC85" s="249"/>
      <c r="AD85" s="249"/>
      <c r="AE85" s="249"/>
      <c r="AF85" s="249"/>
      <c r="AG85" s="249"/>
      <c r="AH85" s="249"/>
      <c r="AI85" s="249"/>
      <c r="AJ85" s="249"/>
    </row>
    <row r="86" spans="1:36" s="241" customFormat="1">
      <c r="A86" s="212">
        <f>IF(G86&lt;&gt;"",1+MAX($A$3:A85),"")</f>
        <v>47</v>
      </c>
      <c r="B86" s="242"/>
      <c r="C86" s="243"/>
      <c r="D86" s="214" t="s">
        <v>219</v>
      </c>
      <c r="E86" s="245">
        <v>1</v>
      </c>
      <c r="F86" s="215" t="s">
        <v>88</v>
      </c>
      <c r="G86" s="246">
        <v>0</v>
      </c>
      <c r="H86" s="247">
        <f t="shared" si="87"/>
        <v>1</v>
      </c>
      <c r="I86" s="205">
        <v>1089</v>
      </c>
      <c r="J86" s="205">
        <f t="shared" si="88"/>
        <v>1089</v>
      </c>
      <c r="K86" s="206">
        <v>4</v>
      </c>
      <c r="L86" s="207">
        <f t="shared" si="89"/>
        <v>4</v>
      </c>
      <c r="M86" s="208">
        <f>'LABOR SHEET'!C$5</f>
        <v>100</v>
      </c>
      <c r="N86" s="205">
        <f t="shared" si="90"/>
        <v>400</v>
      </c>
      <c r="O86" s="205">
        <f t="shared" si="91"/>
        <v>400</v>
      </c>
      <c r="P86" s="205">
        <f t="shared" si="92"/>
        <v>1489</v>
      </c>
      <c r="Q86" s="248">
        <f t="shared" si="93"/>
        <v>1489</v>
      </c>
      <c r="R86" s="210"/>
      <c r="S86" s="249"/>
      <c r="T86" s="249"/>
      <c r="U86" s="249"/>
      <c r="V86" s="249"/>
      <c r="W86" s="249"/>
      <c r="X86" s="249"/>
      <c r="Y86" s="249"/>
      <c r="Z86" s="249"/>
      <c r="AA86" s="249"/>
      <c r="AB86" s="249"/>
      <c r="AC86" s="249"/>
      <c r="AD86" s="249"/>
      <c r="AE86" s="249"/>
      <c r="AF86" s="249"/>
      <c r="AG86" s="249"/>
      <c r="AH86" s="249"/>
      <c r="AI86" s="249"/>
      <c r="AJ86" s="249"/>
    </row>
    <row r="87" spans="1:36" s="241" customFormat="1">
      <c r="A87" s="198">
        <f>IF(G87&lt;&gt;"",1+MAX($A$3:A86),"")</f>
        <v>48</v>
      </c>
      <c r="B87" s="242"/>
      <c r="C87" s="243"/>
      <c r="D87" s="214" t="s">
        <v>97</v>
      </c>
      <c r="E87" s="245">
        <v>1</v>
      </c>
      <c r="F87" s="215" t="s">
        <v>88</v>
      </c>
      <c r="G87" s="246">
        <v>0</v>
      </c>
      <c r="H87" s="247">
        <f t="shared" si="87"/>
        <v>1</v>
      </c>
      <c r="I87" s="205">
        <v>129.9</v>
      </c>
      <c r="J87" s="205">
        <f t="shared" si="88"/>
        <v>129.9</v>
      </c>
      <c r="K87" s="206">
        <v>1.05</v>
      </c>
      <c r="L87" s="207">
        <f t="shared" si="89"/>
        <v>1.05</v>
      </c>
      <c r="M87" s="208">
        <f>'LABOR SHEET'!C$5</f>
        <v>100</v>
      </c>
      <c r="N87" s="205">
        <f t="shared" si="90"/>
        <v>105</v>
      </c>
      <c r="O87" s="205">
        <f t="shared" si="91"/>
        <v>105</v>
      </c>
      <c r="P87" s="205">
        <f t="shared" si="92"/>
        <v>234.9</v>
      </c>
      <c r="Q87" s="248">
        <f t="shared" si="93"/>
        <v>234.9</v>
      </c>
      <c r="R87" s="210"/>
      <c r="S87" s="249"/>
      <c r="T87" s="249"/>
      <c r="U87" s="249"/>
      <c r="V87" s="249"/>
      <c r="W87" s="249"/>
      <c r="X87" s="249"/>
      <c r="Y87" s="249"/>
      <c r="Z87" s="249"/>
      <c r="AA87" s="249"/>
      <c r="AB87" s="249"/>
      <c r="AC87" s="249"/>
      <c r="AD87" s="249"/>
      <c r="AE87" s="249"/>
      <c r="AF87" s="249"/>
      <c r="AG87" s="249"/>
      <c r="AH87" s="249"/>
      <c r="AI87" s="249"/>
      <c r="AJ87" s="249"/>
    </row>
    <row r="88" spans="1:36" s="241" customFormat="1">
      <c r="A88" s="212">
        <f>IF(G88&lt;&gt;"",1+MAX($A$3:A87),"")</f>
        <v>49</v>
      </c>
      <c r="B88" s="242"/>
      <c r="C88" s="243"/>
      <c r="D88" s="214" t="s">
        <v>99</v>
      </c>
      <c r="E88" s="245">
        <v>10</v>
      </c>
      <c r="F88" s="215" t="s">
        <v>88</v>
      </c>
      <c r="G88" s="246">
        <v>0</v>
      </c>
      <c r="H88" s="247">
        <f t="shared" si="87"/>
        <v>10</v>
      </c>
      <c r="I88" s="205">
        <v>57.99</v>
      </c>
      <c r="J88" s="205">
        <f t="shared" si="88"/>
        <v>579.9</v>
      </c>
      <c r="K88" s="206">
        <v>0.6</v>
      </c>
      <c r="L88" s="207">
        <f t="shared" si="89"/>
        <v>6</v>
      </c>
      <c r="M88" s="208">
        <f>'LABOR SHEET'!C$5</f>
        <v>100</v>
      </c>
      <c r="N88" s="205">
        <f t="shared" si="90"/>
        <v>60</v>
      </c>
      <c r="O88" s="205">
        <f t="shared" si="91"/>
        <v>600</v>
      </c>
      <c r="P88" s="205">
        <f t="shared" si="92"/>
        <v>117.99000000000001</v>
      </c>
      <c r="Q88" s="248">
        <f t="shared" si="93"/>
        <v>1179.9000000000001</v>
      </c>
      <c r="R88" s="210"/>
      <c r="S88" s="249"/>
      <c r="T88" s="249"/>
      <c r="U88" s="249"/>
      <c r="V88" s="249"/>
      <c r="W88" s="249"/>
      <c r="X88" s="249"/>
      <c r="Y88" s="249"/>
      <c r="Z88" s="249"/>
      <c r="AA88" s="249"/>
      <c r="AB88" s="249"/>
      <c r="AC88" s="249"/>
      <c r="AD88" s="249"/>
      <c r="AE88" s="249"/>
      <c r="AF88" s="249"/>
      <c r="AG88" s="249"/>
      <c r="AH88" s="249"/>
      <c r="AI88" s="249"/>
      <c r="AJ88" s="249"/>
    </row>
    <row r="89" spans="1:36" s="241" customFormat="1">
      <c r="A89" s="198">
        <f>IF(G89&lt;&gt;"",1+MAX($A$3:A88),"")</f>
        <v>50</v>
      </c>
      <c r="B89" s="242"/>
      <c r="C89" s="243"/>
      <c r="D89" s="214" t="s">
        <v>101</v>
      </c>
      <c r="E89" s="245">
        <v>2</v>
      </c>
      <c r="F89" s="215" t="s">
        <v>88</v>
      </c>
      <c r="G89" s="246">
        <v>0</v>
      </c>
      <c r="H89" s="247">
        <f t="shared" si="87"/>
        <v>2</v>
      </c>
      <c r="I89" s="205">
        <v>166</v>
      </c>
      <c r="J89" s="205">
        <f t="shared" si="88"/>
        <v>332</v>
      </c>
      <c r="K89" s="206">
        <v>0.86</v>
      </c>
      <c r="L89" s="207">
        <f t="shared" si="89"/>
        <v>1.72</v>
      </c>
      <c r="M89" s="208">
        <f>'LABOR SHEET'!C$5</f>
        <v>100</v>
      </c>
      <c r="N89" s="205">
        <f t="shared" si="90"/>
        <v>86</v>
      </c>
      <c r="O89" s="205">
        <f t="shared" si="91"/>
        <v>172</v>
      </c>
      <c r="P89" s="205">
        <f t="shared" si="92"/>
        <v>252</v>
      </c>
      <c r="Q89" s="248">
        <f t="shared" si="93"/>
        <v>504</v>
      </c>
      <c r="R89" s="210"/>
      <c r="S89" s="249"/>
      <c r="T89" s="249"/>
      <c r="U89" s="249"/>
      <c r="V89" s="249"/>
      <c r="W89" s="249"/>
      <c r="X89" s="249"/>
      <c r="Y89" s="249"/>
      <c r="Z89" s="249"/>
      <c r="AA89" s="249"/>
      <c r="AB89" s="249"/>
      <c r="AC89" s="249"/>
      <c r="AD89" s="249"/>
      <c r="AE89" s="249"/>
      <c r="AF89" s="249"/>
      <c r="AG89" s="249"/>
      <c r="AH89" s="249"/>
      <c r="AI89" s="249"/>
      <c r="AJ89" s="249"/>
    </row>
    <row r="90" spans="1:36" s="241" customFormat="1">
      <c r="A90" s="212">
        <f>IF(G90&lt;&gt;"",1+MAX($A$3:A89),"")</f>
        <v>51</v>
      </c>
      <c r="B90" s="242"/>
      <c r="C90" s="243"/>
      <c r="D90" s="214" t="s">
        <v>130</v>
      </c>
      <c r="E90" s="245">
        <v>2</v>
      </c>
      <c r="F90" s="215" t="s">
        <v>88</v>
      </c>
      <c r="G90" s="246">
        <v>0</v>
      </c>
      <c r="H90" s="247">
        <f t="shared" si="87"/>
        <v>2</v>
      </c>
      <c r="I90" s="205">
        <v>10</v>
      </c>
      <c r="J90" s="205">
        <f t="shared" si="88"/>
        <v>20</v>
      </c>
      <c r="K90" s="206">
        <v>0.2</v>
      </c>
      <c r="L90" s="207">
        <f t="shared" si="89"/>
        <v>0.4</v>
      </c>
      <c r="M90" s="208">
        <f>'LABOR SHEET'!C$5</f>
        <v>100</v>
      </c>
      <c r="N90" s="205">
        <f t="shared" si="90"/>
        <v>20</v>
      </c>
      <c r="O90" s="205">
        <f t="shared" si="91"/>
        <v>40</v>
      </c>
      <c r="P90" s="205">
        <f t="shared" si="92"/>
        <v>30</v>
      </c>
      <c r="Q90" s="248">
        <f t="shared" si="93"/>
        <v>60</v>
      </c>
      <c r="R90" s="210"/>
      <c r="S90" s="249"/>
      <c r="T90" s="249"/>
      <c r="U90" s="249"/>
      <c r="V90" s="249"/>
      <c r="W90" s="249"/>
      <c r="X90" s="249"/>
      <c r="Y90" s="249"/>
      <c r="Z90" s="249"/>
      <c r="AA90" s="249"/>
      <c r="AB90" s="249"/>
      <c r="AC90" s="249"/>
      <c r="AD90" s="249"/>
      <c r="AE90" s="249"/>
      <c r="AF90" s="249"/>
      <c r="AG90" s="249"/>
      <c r="AH90" s="249"/>
      <c r="AI90" s="249"/>
      <c r="AJ90" s="249"/>
    </row>
    <row r="91" spans="1:36" s="241" customFormat="1">
      <c r="A91" s="198">
        <f>IF(G91&lt;&gt;"",1+MAX($A$3:A90),"")</f>
        <v>52</v>
      </c>
      <c r="B91" s="242"/>
      <c r="C91" s="243"/>
      <c r="D91" s="214" t="s">
        <v>105</v>
      </c>
      <c r="E91" s="245">
        <v>2</v>
      </c>
      <c r="F91" s="215" t="s">
        <v>88</v>
      </c>
      <c r="G91" s="246">
        <v>0</v>
      </c>
      <c r="H91" s="247">
        <f>E91*(1+G91)</f>
        <v>2</v>
      </c>
      <c r="I91" s="205">
        <v>14.55</v>
      </c>
      <c r="J91" s="205">
        <f t="shared" si="88"/>
        <v>29.1</v>
      </c>
      <c r="K91" s="206">
        <v>0.2</v>
      </c>
      <c r="L91" s="207">
        <f t="shared" si="89"/>
        <v>0.4</v>
      </c>
      <c r="M91" s="208">
        <f>'LABOR SHEET'!C$5</f>
        <v>100</v>
      </c>
      <c r="N91" s="205">
        <f t="shared" si="90"/>
        <v>20</v>
      </c>
      <c r="O91" s="205">
        <f t="shared" si="91"/>
        <v>40</v>
      </c>
      <c r="P91" s="205">
        <f t="shared" si="92"/>
        <v>34.549999999999997</v>
      </c>
      <c r="Q91" s="248">
        <f t="shared" si="93"/>
        <v>69.099999999999994</v>
      </c>
      <c r="R91" s="210"/>
      <c r="S91" s="249"/>
      <c r="T91" s="249"/>
      <c r="U91" s="249"/>
      <c r="V91" s="249"/>
      <c r="W91" s="249"/>
      <c r="X91" s="249"/>
      <c r="Y91" s="249"/>
      <c r="Z91" s="249"/>
      <c r="AA91" s="249"/>
      <c r="AB91" s="249"/>
      <c r="AC91" s="249"/>
      <c r="AD91" s="249"/>
      <c r="AE91" s="249"/>
      <c r="AF91" s="249"/>
      <c r="AG91" s="249"/>
      <c r="AH91" s="249"/>
      <c r="AI91" s="249"/>
      <c r="AJ91" s="249"/>
    </row>
    <row r="92" spans="1:36" s="241" customFormat="1">
      <c r="A92" s="212" t="str">
        <f>IF(G92&lt;&gt;"",1+MAX($A$3:A91),"")</f>
        <v/>
      </c>
      <c r="B92" s="242"/>
      <c r="C92" s="243"/>
      <c r="D92" s="214"/>
      <c r="E92" s="245"/>
      <c r="F92" s="215"/>
      <c r="G92" s="246"/>
      <c r="H92" s="247"/>
      <c r="I92" s="222"/>
      <c r="J92" s="205"/>
      <c r="K92" s="206"/>
      <c r="L92" s="207"/>
      <c r="M92" s="208"/>
      <c r="N92" s="205"/>
      <c r="O92" s="205"/>
      <c r="P92" s="205"/>
      <c r="Q92" s="248"/>
      <c r="R92" s="210"/>
      <c r="S92" s="249"/>
      <c r="T92" s="249"/>
      <c r="U92" s="249"/>
      <c r="V92" s="249"/>
      <c r="W92" s="249"/>
      <c r="X92" s="249"/>
      <c r="Y92" s="249"/>
      <c r="Z92" s="249"/>
      <c r="AA92" s="249"/>
      <c r="AB92" s="249"/>
      <c r="AC92" s="249"/>
      <c r="AD92" s="249"/>
      <c r="AE92" s="249"/>
      <c r="AF92" s="249"/>
      <c r="AG92" s="249"/>
      <c r="AH92" s="249"/>
      <c r="AI92" s="249"/>
      <c r="AJ92" s="249"/>
    </row>
    <row r="93" spans="1:36" s="241" customFormat="1">
      <c r="A93" s="198" t="str">
        <f>IF(G93&lt;&gt;"",1+MAX($A$3:A92),"")</f>
        <v/>
      </c>
      <c r="B93" s="242"/>
      <c r="C93" s="245"/>
      <c r="D93" s="244" t="s">
        <v>106</v>
      </c>
      <c r="E93" s="215"/>
      <c r="F93" s="215"/>
      <c r="G93" s="215"/>
      <c r="H93" s="215"/>
      <c r="I93" s="222"/>
      <c r="J93" s="205"/>
      <c r="K93" s="206"/>
      <c r="L93" s="251"/>
      <c r="M93" s="252"/>
      <c r="N93" s="205"/>
      <c r="O93" s="205"/>
      <c r="P93" s="205"/>
      <c r="Q93" s="253"/>
      <c r="R93" s="254"/>
      <c r="S93" s="249"/>
      <c r="T93" s="249"/>
      <c r="U93" s="249"/>
      <c r="V93" s="249"/>
      <c r="W93" s="249"/>
      <c r="X93" s="249"/>
      <c r="Y93" s="249"/>
      <c r="Z93" s="249"/>
      <c r="AA93" s="249"/>
      <c r="AB93" s="249"/>
      <c r="AC93" s="249"/>
      <c r="AD93" s="249"/>
      <c r="AE93" s="249"/>
      <c r="AF93" s="249"/>
      <c r="AG93" s="249"/>
      <c r="AH93" s="249"/>
      <c r="AI93" s="249"/>
      <c r="AJ93" s="249"/>
    </row>
    <row r="94" spans="1:36" s="241" customFormat="1">
      <c r="A94" s="212">
        <f>IF(G94&lt;&gt;"",1+MAX($A$3:A93),"")</f>
        <v>53</v>
      </c>
      <c r="B94" s="242"/>
      <c r="C94" s="243"/>
      <c r="D94" s="214" t="s">
        <v>223</v>
      </c>
      <c r="E94" s="245">
        <v>1</v>
      </c>
      <c r="F94" s="215" t="s">
        <v>88</v>
      </c>
      <c r="G94" s="246">
        <v>0</v>
      </c>
      <c r="H94" s="247">
        <f t="shared" ref="H94:H102" si="94">E94*(1+G94)</f>
        <v>1</v>
      </c>
      <c r="I94" s="205">
        <v>0</v>
      </c>
      <c r="J94" s="205">
        <f t="shared" ref="J94" si="95">I94*H94</f>
        <v>0</v>
      </c>
      <c r="K94" s="206">
        <v>4</v>
      </c>
      <c r="L94" s="207">
        <f t="shared" ref="L94" si="96">+K94*H94</f>
        <v>4</v>
      </c>
      <c r="M94" s="208">
        <f>'LABOR SHEET'!C$5</f>
        <v>100</v>
      </c>
      <c r="N94" s="205">
        <f t="shared" ref="N94" si="97">K94*M94</f>
        <v>400</v>
      </c>
      <c r="O94" s="205">
        <f t="shared" ref="O94" si="98">M94*L94</f>
        <v>400</v>
      </c>
      <c r="P94" s="205">
        <f t="shared" ref="P94" si="99">I94+N94</f>
        <v>400</v>
      </c>
      <c r="Q94" s="248">
        <f t="shared" ref="Q94" si="100">P94*H94</f>
        <v>400</v>
      </c>
      <c r="R94" s="210"/>
      <c r="S94" s="249"/>
      <c r="T94" s="249"/>
      <c r="U94" s="249"/>
      <c r="V94" s="249"/>
      <c r="W94" s="249"/>
      <c r="X94" s="249"/>
      <c r="Y94" s="249"/>
      <c r="Z94" s="249"/>
      <c r="AA94" s="249"/>
      <c r="AB94" s="249"/>
      <c r="AC94" s="249"/>
      <c r="AD94" s="249"/>
      <c r="AE94" s="249"/>
      <c r="AF94" s="249"/>
      <c r="AG94" s="249"/>
      <c r="AH94" s="249"/>
      <c r="AI94" s="249"/>
      <c r="AJ94" s="249"/>
    </row>
    <row r="95" spans="1:36" s="241" customFormat="1" ht="31.2">
      <c r="A95" s="198">
        <f>IF(G95&lt;&gt;"",1+MAX($A$3:A94),"")</f>
        <v>54</v>
      </c>
      <c r="B95" s="242"/>
      <c r="C95" s="243"/>
      <c r="D95" s="214" t="s">
        <v>158</v>
      </c>
      <c r="E95" s="245">
        <v>4</v>
      </c>
      <c r="F95" s="215" t="s">
        <v>88</v>
      </c>
      <c r="G95" s="246">
        <v>0</v>
      </c>
      <c r="H95" s="247">
        <f t="shared" si="94"/>
        <v>4</v>
      </c>
      <c r="I95" s="205">
        <v>410</v>
      </c>
      <c r="J95" s="205">
        <f t="shared" ref="J95:J102" si="101">I95*H95</f>
        <v>1640</v>
      </c>
      <c r="K95" s="206">
        <v>2</v>
      </c>
      <c r="L95" s="207">
        <f t="shared" ref="L95:L102" si="102">+K95*H95</f>
        <v>8</v>
      </c>
      <c r="M95" s="208">
        <f>'LABOR SHEET'!C$5</f>
        <v>100</v>
      </c>
      <c r="N95" s="205">
        <f t="shared" ref="N95:N102" si="103">K95*M95</f>
        <v>200</v>
      </c>
      <c r="O95" s="205">
        <f t="shared" ref="O95:O102" si="104">M95*L95</f>
        <v>800</v>
      </c>
      <c r="P95" s="205">
        <f t="shared" ref="P95:P102" si="105">I95+N95</f>
        <v>610</v>
      </c>
      <c r="Q95" s="248">
        <f t="shared" ref="Q95:Q102" si="106">P95*H95</f>
        <v>2440</v>
      </c>
      <c r="R95" s="210"/>
      <c r="S95" s="249"/>
      <c r="T95" s="249"/>
      <c r="U95" s="249"/>
      <c r="V95" s="249"/>
      <c r="W95" s="249"/>
      <c r="X95" s="249"/>
      <c r="Y95" s="249"/>
      <c r="Z95" s="249"/>
      <c r="AA95" s="249"/>
      <c r="AB95" s="249"/>
      <c r="AC95" s="249"/>
      <c r="AD95" s="249"/>
      <c r="AE95" s="249"/>
      <c r="AF95" s="249"/>
      <c r="AG95" s="249"/>
      <c r="AH95" s="249"/>
      <c r="AI95" s="249"/>
      <c r="AJ95" s="249"/>
    </row>
    <row r="96" spans="1:36" s="241" customFormat="1" ht="31.2">
      <c r="A96" s="212">
        <f>IF(G96&lt;&gt;"",1+MAX($A$3:A95),"")</f>
        <v>55</v>
      </c>
      <c r="B96" s="242"/>
      <c r="C96" s="243"/>
      <c r="D96" s="214" t="s">
        <v>159</v>
      </c>
      <c r="E96" s="245">
        <v>1</v>
      </c>
      <c r="F96" s="215" t="s">
        <v>88</v>
      </c>
      <c r="G96" s="246">
        <v>0</v>
      </c>
      <c r="H96" s="247">
        <f t="shared" si="94"/>
        <v>1</v>
      </c>
      <c r="I96" s="205">
        <v>913.9</v>
      </c>
      <c r="J96" s="205">
        <f t="shared" si="101"/>
        <v>913.9</v>
      </c>
      <c r="K96" s="206">
        <v>2.85</v>
      </c>
      <c r="L96" s="207">
        <f t="shared" si="102"/>
        <v>2.85</v>
      </c>
      <c r="M96" s="208">
        <f>'LABOR SHEET'!C$5</f>
        <v>100</v>
      </c>
      <c r="N96" s="205">
        <f t="shared" si="103"/>
        <v>285</v>
      </c>
      <c r="O96" s="205">
        <f t="shared" si="104"/>
        <v>285</v>
      </c>
      <c r="P96" s="205">
        <f t="shared" si="105"/>
        <v>1198.9000000000001</v>
      </c>
      <c r="Q96" s="248">
        <f t="shared" si="106"/>
        <v>1198.9000000000001</v>
      </c>
      <c r="R96" s="210"/>
      <c r="S96" s="249"/>
      <c r="T96" s="249"/>
      <c r="U96" s="249"/>
      <c r="V96" s="249"/>
      <c r="W96" s="249"/>
      <c r="X96" s="249"/>
      <c r="Y96" s="249"/>
      <c r="Z96" s="249"/>
      <c r="AA96" s="249"/>
      <c r="AB96" s="249"/>
      <c r="AC96" s="249"/>
      <c r="AD96" s="249"/>
      <c r="AE96" s="249"/>
      <c r="AF96" s="249"/>
      <c r="AG96" s="249"/>
      <c r="AH96" s="249"/>
      <c r="AI96" s="249"/>
      <c r="AJ96" s="249"/>
    </row>
    <row r="97" spans="1:36" s="241" customFormat="1">
      <c r="A97" s="198">
        <f>IF(G97&lt;&gt;"",1+MAX($A$3:A96),"")</f>
        <v>56</v>
      </c>
      <c r="B97" s="242"/>
      <c r="C97" s="243"/>
      <c r="D97" s="214" t="s">
        <v>120</v>
      </c>
      <c r="E97" s="245">
        <v>4</v>
      </c>
      <c r="F97" s="215" t="s">
        <v>88</v>
      </c>
      <c r="G97" s="246">
        <v>0</v>
      </c>
      <c r="H97" s="247">
        <f t="shared" si="94"/>
        <v>4</v>
      </c>
      <c r="I97" s="205">
        <v>400</v>
      </c>
      <c r="J97" s="205">
        <f t="shared" si="101"/>
        <v>1600</v>
      </c>
      <c r="K97" s="206">
        <v>1.05</v>
      </c>
      <c r="L97" s="207">
        <f t="shared" si="102"/>
        <v>4.2</v>
      </c>
      <c r="M97" s="208">
        <f>'LABOR SHEET'!C$5</f>
        <v>100</v>
      </c>
      <c r="N97" s="205">
        <f t="shared" si="103"/>
        <v>105</v>
      </c>
      <c r="O97" s="205">
        <f t="shared" si="104"/>
        <v>420</v>
      </c>
      <c r="P97" s="205">
        <f t="shared" si="105"/>
        <v>505</v>
      </c>
      <c r="Q97" s="248">
        <f t="shared" si="106"/>
        <v>2020</v>
      </c>
      <c r="R97" s="210"/>
      <c r="S97" s="249"/>
      <c r="T97" s="249"/>
      <c r="U97" s="249"/>
      <c r="V97" s="249"/>
      <c r="W97" s="249"/>
      <c r="X97" s="249"/>
      <c r="Y97" s="249"/>
      <c r="Z97" s="249"/>
      <c r="AA97" s="249"/>
      <c r="AB97" s="249"/>
      <c r="AC97" s="249"/>
      <c r="AD97" s="249"/>
      <c r="AE97" s="249"/>
      <c r="AF97" s="249"/>
      <c r="AG97" s="249"/>
      <c r="AH97" s="249"/>
      <c r="AI97" s="249"/>
      <c r="AJ97" s="249"/>
    </row>
    <row r="98" spans="1:36" s="241" customFormat="1" ht="62.4">
      <c r="A98" s="212">
        <f>IF(G98&lt;&gt;"",1+MAX($A$3:A97),"")</f>
        <v>57</v>
      </c>
      <c r="B98" s="242"/>
      <c r="C98" s="255"/>
      <c r="D98" s="214" t="s">
        <v>160</v>
      </c>
      <c r="E98" s="245">
        <v>1</v>
      </c>
      <c r="F98" s="215" t="s">
        <v>88</v>
      </c>
      <c r="G98" s="246">
        <v>0</v>
      </c>
      <c r="H98" s="247">
        <f t="shared" si="94"/>
        <v>1</v>
      </c>
      <c r="I98" s="205">
        <v>3250</v>
      </c>
      <c r="J98" s="205">
        <f t="shared" si="101"/>
        <v>3250</v>
      </c>
      <c r="K98" s="206">
        <v>10.6</v>
      </c>
      <c r="L98" s="207">
        <f t="shared" si="102"/>
        <v>10.6</v>
      </c>
      <c r="M98" s="208">
        <f>'LABOR SHEET'!C$5</f>
        <v>100</v>
      </c>
      <c r="N98" s="205">
        <f t="shared" si="103"/>
        <v>1060</v>
      </c>
      <c r="O98" s="205">
        <f t="shared" si="104"/>
        <v>1060</v>
      </c>
      <c r="P98" s="205">
        <f t="shared" si="105"/>
        <v>4310</v>
      </c>
      <c r="Q98" s="248">
        <f t="shared" si="106"/>
        <v>4310</v>
      </c>
      <c r="R98" s="210"/>
      <c r="S98" s="249"/>
      <c r="T98" s="249"/>
      <c r="U98" s="249"/>
      <c r="V98" s="249"/>
      <c r="W98" s="249"/>
      <c r="X98" s="249"/>
      <c r="Y98" s="249"/>
      <c r="Z98" s="249"/>
      <c r="AA98" s="249"/>
      <c r="AB98" s="249"/>
      <c r="AC98" s="249"/>
      <c r="AD98" s="249"/>
      <c r="AE98" s="249"/>
      <c r="AF98" s="249"/>
      <c r="AG98" s="249"/>
      <c r="AH98" s="249"/>
      <c r="AI98" s="249"/>
      <c r="AJ98" s="249"/>
    </row>
    <row r="99" spans="1:36" s="241" customFormat="1" ht="31.2">
      <c r="A99" s="198">
        <f>IF(G99&lt;&gt;"",1+MAX($A$3:A98),"")</f>
        <v>58</v>
      </c>
      <c r="B99" s="242"/>
      <c r="C99" s="255"/>
      <c r="D99" s="214" t="s">
        <v>161</v>
      </c>
      <c r="E99" s="245">
        <v>1</v>
      </c>
      <c r="F99" s="215" t="s">
        <v>88</v>
      </c>
      <c r="G99" s="246">
        <v>0</v>
      </c>
      <c r="H99" s="247">
        <f t="shared" si="94"/>
        <v>1</v>
      </c>
      <c r="I99" s="205">
        <v>2970</v>
      </c>
      <c r="J99" s="205">
        <f t="shared" si="101"/>
        <v>2970</v>
      </c>
      <c r="K99" s="206">
        <v>5.5</v>
      </c>
      <c r="L99" s="207">
        <f t="shared" si="102"/>
        <v>5.5</v>
      </c>
      <c r="M99" s="208">
        <f>'LABOR SHEET'!C$5</f>
        <v>100</v>
      </c>
      <c r="N99" s="205">
        <f t="shared" si="103"/>
        <v>550</v>
      </c>
      <c r="O99" s="205">
        <f t="shared" si="104"/>
        <v>550</v>
      </c>
      <c r="P99" s="205">
        <f t="shared" si="105"/>
        <v>3520</v>
      </c>
      <c r="Q99" s="248">
        <f t="shared" si="106"/>
        <v>3520</v>
      </c>
      <c r="R99" s="210"/>
      <c r="S99" s="249"/>
      <c r="T99" s="249"/>
      <c r="U99" s="249"/>
      <c r="V99" s="249"/>
      <c r="W99" s="249"/>
      <c r="X99" s="249"/>
      <c r="Y99" s="249"/>
      <c r="Z99" s="249"/>
      <c r="AA99" s="249"/>
      <c r="AB99" s="249"/>
      <c r="AC99" s="249"/>
      <c r="AD99" s="249"/>
      <c r="AE99" s="249"/>
      <c r="AF99" s="249"/>
      <c r="AG99" s="249"/>
      <c r="AH99" s="249"/>
      <c r="AI99" s="249"/>
      <c r="AJ99" s="249"/>
    </row>
    <row r="100" spans="1:36" s="241" customFormat="1" ht="31.2">
      <c r="A100" s="212">
        <f>IF(G100&lt;&gt;"",1+MAX($A$3:A99),"")</f>
        <v>59</v>
      </c>
      <c r="B100" s="242"/>
      <c r="C100" s="255"/>
      <c r="D100" s="214" t="s">
        <v>162</v>
      </c>
      <c r="E100" s="245">
        <v>1</v>
      </c>
      <c r="F100" s="215" t="s">
        <v>88</v>
      </c>
      <c r="G100" s="246">
        <v>0</v>
      </c>
      <c r="H100" s="247">
        <f t="shared" si="94"/>
        <v>1</v>
      </c>
      <c r="I100" s="205">
        <v>1459</v>
      </c>
      <c r="J100" s="205">
        <f t="shared" si="101"/>
        <v>1459</v>
      </c>
      <c r="K100" s="206">
        <v>4</v>
      </c>
      <c r="L100" s="207">
        <f t="shared" si="102"/>
        <v>4</v>
      </c>
      <c r="M100" s="208">
        <f>'LABOR SHEET'!C$5</f>
        <v>100</v>
      </c>
      <c r="N100" s="205">
        <f t="shared" si="103"/>
        <v>400</v>
      </c>
      <c r="O100" s="205">
        <f t="shared" si="104"/>
        <v>400</v>
      </c>
      <c r="P100" s="205">
        <f t="shared" si="105"/>
        <v>1859</v>
      </c>
      <c r="Q100" s="248">
        <f t="shared" si="106"/>
        <v>1859</v>
      </c>
      <c r="R100" s="210"/>
      <c r="S100" s="249"/>
      <c r="T100" s="249"/>
      <c r="U100" s="249"/>
      <c r="V100" s="249"/>
      <c r="W100" s="249"/>
      <c r="X100" s="249"/>
      <c r="Y100" s="249"/>
      <c r="Z100" s="249"/>
      <c r="AA100" s="249"/>
      <c r="AB100" s="249"/>
      <c r="AC100" s="249"/>
      <c r="AD100" s="249"/>
      <c r="AE100" s="249"/>
      <c r="AF100" s="249"/>
      <c r="AG100" s="249"/>
      <c r="AH100" s="249"/>
      <c r="AI100" s="249"/>
      <c r="AJ100" s="249"/>
    </row>
    <row r="101" spans="1:36" s="241" customFormat="1">
      <c r="A101" s="198">
        <f>IF(G101&lt;&gt;"",1+MAX($A$3:A100),"")</f>
        <v>60</v>
      </c>
      <c r="B101" s="242"/>
      <c r="C101" s="255"/>
      <c r="D101" s="214" t="s">
        <v>225</v>
      </c>
      <c r="E101" s="245">
        <v>2</v>
      </c>
      <c r="F101" s="215" t="s">
        <v>88</v>
      </c>
      <c r="G101" s="246">
        <v>0</v>
      </c>
      <c r="H101" s="247">
        <f t="shared" si="94"/>
        <v>2</v>
      </c>
      <c r="I101" s="205">
        <v>2002</v>
      </c>
      <c r="J101" s="205">
        <f t="shared" si="101"/>
        <v>4004</v>
      </c>
      <c r="K101" s="206">
        <v>4.8499999999999996</v>
      </c>
      <c r="L101" s="207">
        <f t="shared" si="102"/>
        <v>9.6999999999999993</v>
      </c>
      <c r="M101" s="208">
        <f>'LABOR SHEET'!C$5</f>
        <v>100</v>
      </c>
      <c r="N101" s="205">
        <f t="shared" si="103"/>
        <v>484.99999999999994</v>
      </c>
      <c r="O101" s="205">
        <f t="shared" si="104"/>
        <v>969.99999999999989</v>
      </c>
      <c r="P101" s="205">
        <f t="shared" si="105"/>
        <v>2487</v>
      </c>
      <c r="Q101" s="248">
        <f t="shared" si="106"/>
        <v>4974</v>
      </c>
      <c r="R101" s="210"/>
      <c r="S101" s="249"/>
      <c r="T101" s="249"/>
      <c r="U101" s="249"/>
      <c r="V101" s="249"/>
      <c r="W101" s="249"/>
      <c r="X101" s="249"/>
      <c r="Y101" s="249"/>
      <c r="Z101" s="249"/>
      <c r="AA101" s="249"/>
      <c r="AB101" s="249"/>
      <c r="AC101" s="249"/>
      <c r="AD101" s="249"/>
      <c r="AE101" s="249"/>
      <c r="AF101" s="249"/>
      <c r="AG101" s="249"/>
      <c r="AH101" s="249"/>
      <c r="AI101" s="249"/>
      <c r="AJ101" s="249"/>
    </row>
    <row r="102" spans="1:36" s="241" customFormat="1" ht="31.2">
      <c r="A102" s="212">
        <f>IF(G102&lt;&gt;"",1+MAX($A$3:A101),"")</f>
        <v>61</v>
      </c>
      <c r="B102" s="242"/>
      <c r="C102" s="255"/>
      <c r="D102" s="214" t="s">
        <v>163</v>
      </c>
      <c r="E102" s="245">
        <v>1</v>
      </c>
      <c r="F102" s="215" t="s">
        <v>88</v>
      </c>
      <c r="G102" s="246">
        <v>0</v>
      </c>
      <c r="H102" s="247">
        <f t="shared" si="94"/>
        <v>1</v>
      </c>
      <c r="I102" s="205">
        <v>3147</v>
      </c>
      <c r="J102" s="205">
        <f t="shared" si="101"/>
        <v>3147</v>
      </c>
      <c r="K102" s="206">
        <v>5.5</v>
      </c>
      <c r="L102" s="207">
        <f t="shared" si="102"/>
        <v>5.5</v>
      </c>
      <c r="M102" s="208">
        <f>'LABOR SHEET'!C$5</f>
        <v>100</v>
      </c>
      <c r="N102" s="205">
        <f t="shared" si="103"/>
        <v>550</v>
      </c>
      <c r="O102" s="205">
        <f t="shared" si="104"/>
        <v>550</v>
      </c>
      <c r="P102" s="205">
        <f t="shared" si="105"/>
        <v>3697</v>
      </c>
      <c r="Q102" s="248">
        <f t="shared" si="106"/>
        <v>3697</v>
      </c>
      <c r="R102" s="210"/>
      <c r="S102" s="249"/>
      <c r="T102" s="249"/>
      <c r="U102" s="249"/>
      <c r="V102" s="249"/>
      <c r="W102" s="249"/>
      <c r="X102" s="249"/>
      <c r="Y102" s="249"/>
      <c r="Z102" s="249"/>
      <c r="AA102" s="249"/>
      <c r="AB102" s="249"/>
      <c r="AC102" s="249"/>
      <c r="AD102" s="249"/>
      <c r="AE102" s="249"/>
      <c r="AF102" s="249"/>
      <c r="AG102" s="249"/>
      <c r="AH102" s="249"/>
      <c r="AI102" s="249"/>
      <c r="AJ102" s="249"/>
    </row>
    <row r="103" spans="1:36" s="241" customFormat="1">
      <c r="A103" s="198" t="str">
        <f>IF(G103&lt;&gt;"",1+MAX($A$3:A102),"")</f>
        <v/>
      </c>
      <c r="B103" s="242"/>
      <c r="C103" s="243"/>
      <c r="D103" s="214"/>
      <c r="E103" s="245"/>
      <c r="F103" s="215"/>
      <c r="G103" s="246"/>
      <c r="H103" s="247"/>
      <c r="I103" s="222"/>
      <c r="J103" s="205"/>
      <c r="K103" s="206"/>
      <c r="L103" s="207"/>
      <c r="M103" s="208"/>
      <c r="N103" s="205"/>
      <c r="O103" s="205"/>
      <c r="P103" s="205"/>
      <c r="Q103" s="248"/>
      <c r="R103" s="210"/>
      <c r="S103" s="249"/>
      <c r="T103" s="249"/>
      <c r="U103" s="249"/>
      <c r="V103" s="249"/>
      <c r="W103" s="249"/>
      <c r="X103" s="249"/>
      <c r="Y103" s="249"/>
      <c r="Z103" s="249"/>
      <c r="AA103" s="249"/>
      <c r="AB103" s="249"/>
      <c r="AC103" s="249"/>
      <c r="AD103" s="249"/>
      <c r="AE103" s="249"/>
      <c r="AF103" s="249"/>
      <c r="AG103" s="249"/>
      <c r="AH103" s="249"/>
      <c r="AI103" s="249"/>
      <c r="AJ103" s="249"/>
    </row>
    <row r="104" spans="1:36" s="241" customFormat="1">
      <c r="A104" s="212" t="str">
        <f>IF(G104&lt;&gt;"",1+MAX($A$3:A103),"")</f>
        <v/>
      </c>
      <c r="B104" s="242"/>
      <c r="C104" s="243"/>
      <c r="D104" s="256" t="s">
        <v>131</v>
      </c>
      <c r="E104" s="245"/>
      <c r="F104" s="215"/>
      <c r="G104" s="246"/>
      <c r="H104" s="247"/>
      <c r="I104" s="222"/>
      <c r="J104" s="205"/>
      <c r="K104" s="206"/>
      <c r="L104" s="207"/>
      <c r="M104" s="208"/>
      <c r="N104" s="205"/>
      <c r="O104" s="205"/>
      <c r="P104" s="205"/>
      <c r="Q104" s="248"/>
      <c r="R104" s="210"/>
      <c r="S104" s="249"/>
      <c r="T104" s="249"/>
      <c r="U104" s="249"/>
      <c r="V104" s="249"/>
      <c r="W104" s="249"/>
      <c r="X104" s="249"/>
      <c r="Y104" s="249"/>
      <c r="Z104" s="249"/>
      <c r="AA104" s="249"/>
      <c r="AB104" s="249"/>
      <c r="AC104" s="249"/>
      <c r="AD104" s="249"/>
      <c r="AE104" s="249"/>
      <c r="AF104" s="249"/>
      <c r="AG104" s="249"/>
      <c r="AH104" s="249"/>
      <c r="AI104" s="249"/>
      <c r="AJ104" s="249"/>
    </row>
    <row r="105" spans="1:36" s="241" customFormat="1">
      <c r="A105" s="198">
        <f>IF(G105&lt;&gt;"",1+MAX($A$3:A104),"")</f>
        <v>62</v>
      </c>
      <c r="B105" s="242"/>
      <c r="C105" s="243"/>
      <c r="D105" s="214" t="s">
        <v>132</v>
      </c>
      <c r="E105" s="245">
        <v>2</v>
      </c>
      <c r="F105" s="215" t="s">
        <v>88</v>
      </c>
      <c r="G105" s="246">
        <v>0</v>
      </c>
      <c r="H105" s="247">
        <f t="shared" ref="H105:H112" si="107">E105*(1+G105)</f>
        <v>2</v>
      </c>
      <c r="I105" s="205">
        <v>26.41</v>
      </c>
      <c r="J105" s="205">
        <f t="shared" ref="J105:J112" si="108">I105*H105</f>
        <v>52.82</v>
      </c>
      <c r="K105" s="206">
        <v>0.4</v>
      </c>
      <c r="L105" s="207">
        <f t="shared" ref="L105:L112" si="109">+K105*H105</f>
        <v>0.8</v>
      </c>
      <c r="M105" s="208">
        <f>'LABOR SHEET'!C$5</f>
        <v>100</v>
      </c>
      <c r="N105" s="205">
        <f t="shared" ref="N105:N112" si="110">K105*M105</f>
        <v>40</v>
      </c>
      <c r="O105" s="205">
        <f t="shared" ref="O105:O112" si="111">M105*L105</f>
        <v>80</v>
      </c>
      <c r="P105" s="205">
        <f t="shared" ref="P105:P112" si="112">I105+N105</f>
        <v>66.41</v>
      </c>
      <c r="Q105" s="248">
        <f t="shared" ref="Q105:Q112" si="113">P105*H105</f>
        <v>132.82</v>
      </c>
      <c r="R105" s="210"/>
      <c r="S105" s="249"/>
      <c r="T105" s="249"/>
      <c r="U105" s="249"/>
      <c r="V105" s="249"/>
      <c r="W105" s="249"/>
      <c r="X105" s="249"/>
      <c r="Y105" s="249"/>
      <c r="Z105" s="249"/>
      <c r="AA105" s="249"/>
      <c r="AB105" s="249"/>
      <c r="AC105" s="249"/>
      <c r="AD105" s="249"/>
      <c r="AE105" s="249"/>
      <c r="AF105" s="249"/>
      <c r="AG105" s="249"/>
      <c r="AH105" s="249"/>
      <c r="AI105" s="249"/>
      <c r="AJ105" s="249"/>
    </row>
    <row r="106" spans="1:36" s="241" customFormat="1">
      <c r="A106" s="212">
        <f>IF(G106&lt;&gt;"",1+MAX($A$3:A105),"")</f>
        <v>63</v>
      </c>
      <c r="B106" s="242"/>
      <c r="C106" s="243"/>
      <c r="D106" s="214" t="s">
        <v>133</v>
      </c>
      <c r="E106" s="245">
        <v>2</v>
      </c>
      <c r="F106" s="215" t="s">
        <v>88</v>
      </c>
      <c r="G106" s="246">
        <v>0</v>
      </c>
      <c r="H106" s="247">
        <f t="shared" si="107"/>
        <v>2</v>
      </c>
      <c r="I106" s="205">
        <v>35.950000000000003</v>
      </c>
      <c r="J106" s="205">
        <f t="shared" si="108"/>
        <v>71.900000000000006</v>
      </c>
      <c r="K106" s="206">
        <v>0.45</v>
      </c>
      <c r="L106" s="207">
        <f t="shared" si="109"/>
        <v>0.9</v>
      </c>
      <c r="M106" s="208">
        <f>'LABOR SHEET'!C$5</f>
        <v>100</v>
      </c>
      <c r="N106" s="205">
        <f t="shared" si="110"/>
        <v>45</v>
      </c>
      <c r="O106" s="205">
        <f t="shared" si="111"/>
        <v>90</v>
      </c>
      <c r="P106" s="205">
        <f t="shared" si="112"/>
        <v>80.95</v>
      </c>
      <c r="Q106" s="248">
        <f t="shared" si="113"/>
        <v>161.9</v>
      </c>
      <c r="R106" s="210"/>
      <c r="S106" s="249"/>
      <c r="T106" s="249"/>
      <c r="U106" s="249"/>
      <c r="V106" s="249"/>
      <c r="W106" s="249"/>
      <c r="X106" s="249"/>
      <c r="Y106" s="249"/>
      <c r="Z106" s="249"/>
      <c r="AA106" s="249"/>
      <c r="AB106" s="249"/>
      <c r="AC106" s="249"/>
      <c r="AD106" s="249"/>
      <c r="AE106" s="249"/>
      <c r="AF106" s="249"/>
      <c r="AG106" s="249"/>
      <c r="AH106" s="249"/>
      <c r="AI106" s="249"/>
      <c r="AJ106" s="249"/>
    </row>
    <row r="107" spans="1:36" s="241" customFormat="1">
      <c r="A107" s="198">
        <f>IF(G107&lt;&gt;"",1+MAX($A$3:A106),"")</f>
        <v>64</v>
      </c>
      <c r="B107" s="242"/>
      <c r="C107" s="243"/>
      <c r="D107" s="214" t="s">
        <v>134</v>
      </c>
      <c r="E107" s="245">
        <v>2</v>
      </c>
      <c r="F107" s="215" t="s">
        <v>88</v>
      </c>
      <c r="G107" s="246">
        <v>0</v>
      </c>
      <c r="H107" s="247">
        <f t="shared" si="107"/>
        <v>2</v>
      </c>
      <c r="I107" s="205">
        <v>410</v>
      </c>
      <c r="J107" s="205">
        <f t="shared" si="108"/>
        <v>820</v>
      </c>
      <c r="K107" s="206">
        <v>2</v>
      </c>
      <c r="L107" s="207">
        <f t="shared" si="109"/>
        <v>4</v>
      </c>
      <c r="M107" s="208">
        <f>'LABOR SHEET'!C$5</f>
        <v>100</v>
      </c>
      <c r="N107" s="205">
        <f t="shared" si="110"/>
        <v>200</v>
      </c>
      <c r="O107" s="205">
        <f t="shared" si="111"/>
        <v>400</v>
      </c>
      <c r="P107" s="205">
        <f t="shared" si="112"/>
        <v>610</v>
      </c>
      <c r="Q107" s="248">
        <f t="shared" si="113"/>
        <v>1220</v>
      </c>
      <c r="R107" s="210"/>
      <c r="S107" s="249"/>
      <c r="T107" s="249"/>
      <c r="U107" s="249"/>
      <c r="V107" s="249"/>
      <c r="W107" s="249"/>
      <c r="X107" s="249"/>
      <c r="Y107" s="249"/>
      <c r="Z107" s="249"/>
      <c r="AA107" s="249"/>
      <c r="AB107" s="249"/>
      <c r="AC107" s="249"/>
      <c r="AD107" s="249"/>
      <c r="AE107" s="249"/>
      <c r="AF107" s="249"/>
      <c r="AG107" s="249"/>
      <c r="AH107" s="249"/>
      <c r="AI107" s="249"/>
      <c r="AJ107" s="249"/>
    </row>
    <row r="108" spans="1:36" s="241" customFormat="1">
      <c r="A108" s="212">
        <f>IF(G108&lt;&gt;"",1+MAX($A$3:A107),"")</f>
        <v>65</v>
      </c>
      <c r="B108" s="242"/>
      <c r="C108" s="243"/>
      <c r="D108" s="214" t="s">
        <v>135</v>
      </c>
      <c r="E108" s="245">
        <v>1</v>
      </c>
      <c r="F108" s="215" t="s">
        <v>88</v>
      </c>
      <c r="G108" s="246">
        <v>0</v>
      </c>
      <c r="H108" s="247">
        <f t="shared" si="107"/>
        <v>1</v>
      </c>
      <c r="I108" s="205">
        <v>76.599999999999994</v>
      </c>
      <c r="J108" s="205">
        <f t="shared" si="108"/>
        <v>76.599999999999994</v>
      </c>
      <c r="K108" s="206">
        <v>0.6</v>
      </c>
      <c r="L108" s="207">
        <f t="shared" si="109"/>
        <v>0.6</v>
      </c>
      <c r="M108" s="208">
        <f>'LABOR SHEET'!C$5</f>
        <v>100</v>
      </c>
      <c r="N108" s="205">
        <f t="shared" si="110"/>
        <v>60</v>
      </c>
      <c r="O108" s="205">
        <f t="shared" si="111"/>
        <v>60</v>
      </c>
      <c r="P108" s="205">
        <f t="shared" si="112"/>
        <v>136.6</v>
      </c>
      <c r="Q108" s="248">
        <f t="shared" si="113"/>
        <v>136.6</v>
      </c>
      <c r="R108" s="210"/>
      <c r="S108" s="249"/>
      <c r="T108" s="249"/>
      <c r="U108" s="249"/>
      <c r="V108" s="249"/>
      <c r="W108" s="249"/>
      <c r="X108" s="249"/>
      <c r="Y108" s="249"/>
      <c r="Z108" s="249"/>
      <c r="AA108" s="249"/>
      <c r="AB108" s="249"/>
      <c r="AC108" s="249"/>
      <c r="AD108" s="249"/>
      <c r="AE108" s="249"/>
      <c r="AF108" s="249"/>
      <c r="AG108" s="249"/>
      <c r="AH108" s="249"/>
      <c r="AI108" s="249"/>
      <c r="AJ108" s="249"/>
    </row>
    <row r="109" spans="1:36" s="241" customFormat="1">
      <c r="A109" s="198">
        <f>IF(G109&lt;&gt;"",1+MAX($A$3:A108),"")</f>
        <v>66</v>
      </c>
      <c r="B109" s="242"/>
      <c r="C109" s="243"/>
      <c r="D109" s="214" t="s">
        <v>136</v>
      </c>
      <c r="E109" s="245">
        <v>2</v>
      </c>
      <c r="F109" s="215" t="s">
        <v>88</v>
      </c>
      <c r="G109" s="246">
        <v>0</v>
      </c>
      <c r="H109" s="247">
        <f t="shared" si="107"/>
        <v>2</v>
      </c>
      <c r="I109" s="205">
        <v>186</v>
      </c>
      <c r="J109" s="205">
        <f t="shared" si="108"/>
        <v>372</v>
      </c>
      <c r="K109" s="206">
        <v>1.05</v>
      </c>
      <c r="L109" s="207">
        <f t="shared" si="109"/>
        <v>2.1</v>
      </c>
      <c r="M109" s="208">
        <f>'LABOR SHEET'!C$5</f>
        <v>100</v>
      </c>
      <c r="N109" s="205">
        <f t="shared" si="110"/>
        <v>105</v>
      </c>
      <c r="O109" s="205">
        <f t="shared" si="111"/>
        <v>210</v>
      </c>
      <c r="P109" s="205">
        <f t="shared" si="112"/>
        <v>291</v>
      </c>
      <c r="Q109" s="248">
        <f t="shared" si="113"/>
        <v>582</v>
      </c>
      <c r="R109" s="210"/>
      <c r="S109" s="249"/>
      <c r="T109" s="249"/>
      <c r="U109" s="249"/>
      <c r="V109" s="249"/>
      <c r="W109" s="249"/>
      <c r="X109" s="249"/>
      <c r="Y109" s="249"/>
      <c r="Z109" s="249"/>
      <c r="AA109" s="249"/>
      <c r="AB109" s="249"/>
      <c r="AC109" s="249"/>
      <c r="AD109" s="249"/>
      <c r="AE109" s="249"/>
      <c r="AF109" s="249"/>
      <c r="AG109" s="249"/>
      <c r="AH109" s="249"/>
      <c r="AI109" s="249"/>
      <c r="AJ109" s="249"/>
    </row>
    <row r="110" spans="1:36" s="241" customFormat="1">
      <c r="A110" s="212">
        <f>IF(G110&lt;&gt;"",1+MAX($A$3:A109),"")</f>
        <v>67</v>
      </c>
      <c r="B110" s="242"/>
      <c r="C110" s="243"/>
      <c r="D110" s="214" t="s">
        <v>137</v>
      </c>
      <c r="E110" s="245">
        <v>2</v>
      </c>
      <c r="F110" s="215" t="s">
        <v>88</v>
      </c>
      <c r="G110" s="246">
        <v>0</v>
      </c>
      <c r="H110" s="247">
        <f t="shared" si="107"/>
        <v>2</v>
      </c>
      <c r="I110" s="205">
        <v>144</v>
      </c>
      <c r="J110" s="205">
        <f t="shared" si="108"/>
        <v>288</v>
      </c>
      <c r="K110" s="206">
        <v>0.65</v>
      </c>
      <c r="L110" s="207">
        <f t="shared" si="109"/>
        <v>1.3</v>
      </c>
      <c r="M110" s="208">
        <f>'LABOR SHEET'!C$5</f>
        <v>100</v>
      </c>
      <c r="N110" s="205">
        <f t="shared" si="110"/>
        <v>65</v>
      </c>
      <c r="O110" s="205">
        <f t="shared" si="111"/>
        <v>130</v>
      </c>
      <c r="P110" s="205">
        <f t="shared" si="112"/>
        <v>209</v>
      </c>
      <c r="Q110" s="248">
        <f t="shared" si="113"/>
        <v>418</v>
      </c>
      <c r="R110" s="210"/>
      <c r="S110" s="249"/>
      <c r="T110" s="249"/>
      <c r="U110" s="249"/>
      <c r="V110" s="249"/>
      <c r="W110" s="249"/>
      <c r="X110" s="249"/>
      <c r="Y110" s="249"/>
      <c r="Z110" s="249"/>
      <c r="AA110" s="249"/>
      <c r="AB110" s="249"/>
      <c r="AC110" s="249"/>
      <c r="AD110" s="249"/>
      <c r="AE110" s="249"/>
      <c r="AF110" s="249"/>
      <c r="AG110" s="249"/>
      <c r="AH110" s="249"/>
      <c r="AI110" s="249"/>
      <c r="AJ110" s="249"/>
    </row>
    <row r="111" spans="1:36" s="241" customFormat="1">
      <c r="A111" s="198">
        <f>IF(G111&lt;&gt;"",1+MAX($A$3:A110),"")</f>
        <v>68</v>
      </c>
      <c r="B111" s="242"/>
      <c r="C111" s="243"/>
      <c r="D111" s="214" t="s">
        <v>130</v>
      </c>
      <c r="E111" s="245">
        <v>2</v>
      </c>
      <c r="F111" s="215" t="s">
        <v>88</v>
      </c>
      <c r="G111" s="246">
        <v>0</v>
      </c>
      <c r="H111" s="247">
        <f t="shared" si="107"/>
        <v>2</v>
      </c>
      <c r="I111" s="205">
        <v>12</v>
      </c>
      <c r="J111" s="205">
        <f t="shared" si="108"/>
        <v>24</v>
      </c>
      <c r="K111" s="206">
        <v>0.22</v>
      </c>
      <c r="L111" s="207">
        <f t="shared" si="109"/>
        <v>0.44</v>
      </c>
      <c r="M111" s="208">
        <f>'LABOR SHEET'!C$5</f>
        <v>100</v>
      </c>
      <c r="N111" s="205">
        <f t="shared" si="110"/>
        <v>22</v>
      </c>
      <c r="O111" s="205">
        <f t="shared" si="111"/>
        <v>44</v>
      </c>
      <c r="P111" s="205">
        <f t="shared" si="112"/>
        <v>34</v>
      </c>
      <c r="Q111" s="248">
        <f t="shared" si="113"/>
        <v>68</v>
      </c>
      <c r="R111" s="210"/>
      <c r="S111" s="249"/>
      <c r="T111" s="249"/>
      <c r="U111" s="249"/>
      <c r="V111" s="249"/>
      <c r="W111" s="249"/>
      <c r="X111" s="249"/>
      <c r="Y111" s="249"/>
      <c r="Z111" s="249"/>
      <c r="AA111" s="249"/>
      <c r="AB111" s="249"/>
      <c r="AC111" s="249"/>
      <c r="AD111" s="249"/>
      <c r="AE111" s="249"/>
      <c r="AF111" s="249"/>
      <c r="AG111" s="249"/>
      <c r="AH111" s="249"/>
      <c r="AI111" s="249"/>
      <c r="AJ111" s="249"/>
    </row>
    <row r="112" spans="1:36" s="241" customFormat="1">
      <c r="A112" s="212">
        <f>IF(G112&lt;&gt;"",1+MAX($A$3:A111),"")</f>
        <v>69</v>
      </c>
      <c r="B112" s="242"/>
      <c r="C112" s="243"/>
      <c r="D112" s="214" t="s">
        <v>138</v>
      </c>
      <c r="E112" s="245">
        <v>8</v>
      </c>
      <c r="F112" s="215" t="s">
        <v>88</v>
      </c>
      <c r="G112" s="246">
        <v>0</v>
      </c>
      <c r="H112" s="247">
        <f t="shared" si="107"/>
        <v>8</v>
      </c>
      <c r="I112" s="205">
        <v>80.989999999999995</v>
      </c>
      <c r="J112" s="205">
        <f t="shared" si="108"/>
        <v>647.91999999999996</v>
      </c>
      <c r="K112" s="206">
        <v>0.42</v>
      </c>
      <c r="L112" s="207">
        <f t="shared" si="109"/>
        <v>3.36</v>
      </c>
      <c r="M112" s="208">
        <f>'LABOR SHEET'!C$5</f>
        <v>100</v>
      </c>
      <c r="N112" s="205">
        <f t="shared" si="110"/>
        <v>42</v>
      </c>
      <c r="O112" s="205">
        <f t="shared" si="111"/>
        <v>336</v>
      </c>
      <c r="P112" s="205">
        <f t="shared" si="112"/>
        <v>122.99</v>
      </c>
      <c r="Q112" s="248">
        <f t="shared" si="113"/>
        <v>983.92</v>
      </c>
      <c r="R112" s="210"/>
      <c r="S112" s="249"/>
      <c r="T112" s="249"/>
      <c r="U112" s="249"/>
      <c r="V112" s="249"/>
      <c r="W112" s="249"/>
      <c r="X112" s="249"/>
      <c r="Y112" s="249"/>
      <c r="Z112" s="249"/>
      <c r="AA112" s="249"/>
      <c r="AB112" s="249"/>
      <c r="AC112" s="249"/>
      <c r="AD112" s="249"/>
      <c r="AE112" s="249"/>
      <c r="AF112" s="249"/>
      <c r="AG112" s="249"/>
      <c r="AH112" s="249"/>
      <c r="AI112" s="249"/>
      <c r="AJ112" s="249"/>
    </row>
    <row r="113" spans="1:36" s="241" customFormat="1">
      <c r="A113" s="198" t="str">
        <f>IF(G113&lt;&gt;"",1+MAX($A$3:A112),"")</f>
        <v/>
      </c>
      <c r="B113" s="242"/>
      <c r="C113" s="243"/>
      <c r="D113" s="214"/>
      <c r="E113" s="245"/>
      <c r="F113" s="215"/>
      <c r="G113" s="246"/>
      <c r="H113" s="247"/>
      <c r="I113" s="222"/>
      <c r="J113" s="205"/>
      <c r="K113" s="206"/>
      <c r="L113" s="207"/>
      <c r="M113" s="208"/>
      <c r="N113" s="205"/>
      <c r="O113" s="205"/>
      <c r="P113" s="205"/>
      <c r="Q113" s="248"/>
      <c r="R113" s="210"/>
      <c r="S113" s="249"/>
      <c r="T113" s="249"/>
      <c r="U113" s="249"/>
      <c r="V113" s="249"/>
      <c r="W113" s="249"/>
      <c r="X113" s="249"/>
      <c r="Y113" s="249"/>
      <c r="Z113" s="249"/>
      <c r="AA113" s="249"/>
      <c r="AB113" s="249"/>
      <c r="AC113" s="249"/>
      <c r="AD113" s="249"/>
      <c r="AE113" s="249"/>
      <c r="AF113" s="249"/>
      <c r="AG113" s="249"/>
      <c r="AH113" s="249"/>
      <c r="AI113" s="249"/>
      <c r="AJ113" s="249"/>
    </row>
    <row r="114" spans="1:36" s="241" customFormat="1">
      <c r="A114" s="212" t="str">
        <f>IF(G114&lt;&gt;"",1+MAX($A$3:A113),"")</f>
        <v/>
      </c>
      <c r="B114" s="242"/>
      <c r="C114" s="243"/>
      <c r="D114" s="256" t="s">
        <v>139</v>
      </c>
      <c r="E114" s="245"/>
      <c r="F114" s="215"/>
      <c r="G114" s="246"/>
      <c r="H114" s="247"/>
      <c r="I114" s="222"/>
      <c r="J114" s="205"/>
      <c r="K114" s="206"/>
      <c r="L114" s="207"/>
      <c r="M114" s="208"/>
      <c r="N114" s="205"/>
      <c r="O114" s="205"/>
      <c r="P114" s="205"/>
      <c r="Q114" s="248"/>
      <c r="R114" s="210"/>
      <c r="S114" s="249"/>
      <c r="T114" s="249"/>
      <c r="U114" s="249"/>
      <c r="V114" s="249"/>
      <c r="W114" s="249"/>
      <c r="X114" s="249"/>
      <c r="Y114" s="249"/>
      <c r="Z114" s="249"/>
      <c r="AA114" s="249"/>
      <c r="AB114" s="249"/>
      <c r="AC114" s="249"/>
      <c r="AD114" s="249"/>
      <c r="AE114" s="249"/>
      <c r="AF114" s="249"/>
      <c r="AG114" s="249"/>
      <c r="AH114" s="249"/>
      <c r="AI114" s="249"/>
      <c r="AJ114" s="249"/>
    </row>
    <row r="115" spans="1:36" s="241" customFormat="1">
      <c r="A115" s="198">
        <f>IF(G115&lt;&gt;"",1+MAX($A$3:A114),"")</f>
        <v>70</v>
      </c>
      <c r="B115" s="242"/>
      <c r="C115" s="243"/>
      <c r="D115" s="214" t="s">
        <v>140</v>
      </c>
      <c r="E115" s="245">
        <v>4</v>
      </c>
      <c r="F115" s="215" t="s">
        <v>88</v>
      </c>
      <c r="G115" s="246">
        <v>0</v>
      </c>
      <c r="H115" s="247">
        <f t="shared" ref="H115:H123" si="114">E115*(1+G115)</f>
        <v>4</v>
      </c>
      <c r="I115" s="205">
        <v>29</v>
      </c>
      <c r="J115" s="205">
        <f t="shared" ref="J115:J123" si="115">I115*H115</f>
        <v>116</v>
      </c>
      <c r="K115" s="206">
        <v>0.22</v>
      </c>
      <c r="L115" s="207">
        <f t="shared" ref="L115:L123" si="116">+K115*H115</f>
        <v>0.88</v>
      </c>
      <c r="M115" s="208">
        <f>'LABOR SHEET'!C$5</f>
        <v>100</v>
      </c>
      <c r="N115" s="205">
        <f t="shared" ref="N115:N123" si="117">K115*M115</f>
        <v>22</v>
      </c>
      <c r="O115" s="205">
        <f t="shared" ref="O115:O123" si="118">M115*L115</f>
        <v>88</v>
      </c>
      <c r="P115" s="205">
        <f t="shared" ref="P115:P123" si="119">I115+N115</f>
        <v>51</v>
      </c>
      <c r="Q115" s="248">
        <f t="shared" ref="Q115:Q123" si="120">P115*H115</f>
        <v>204</v>
      </c>
      <c r="R115" s="210"/>
      <c r="S115" s="249"/>
      <c r="T115" s="249"/>
      <c r="U115" s="249"/>
      <c r="V115" s="249"/>
      <c r="W115" s="249"/>
      <c r="X115" s="249"/>
      <c r="Y115" s="249"/>
      <c r="Z115" s="249"/>
      <c r="AA115" s="249"/>
      <c r="AB115" s="249"/>
      <c r="AC115" s="249"/>
      <c r="AD115" s="249"/>
      <c r="AE115" s="249"/>
      <c r="AF115" s="249"/>
      <c r="AG115" s="249"/>
      <c r="AH115" s="249"/>
      <c r="AI115" s="249"/>
      <c r="AJ115" s="249"/>
    </row>
    <row r="116" spans="1:36" s="241" customFormat="1">
      <c r="A116" s="212">
        <f>IF(G116&lt;&gt;"",1+MAX($A$3:A115),"")</f>
        <v>71</v>
      </c>
      <c r="B116" s="242"/>
      <c r="C116" s="243"/>
      <c r="D116" s="214" t="s">
        <v>141</v>
      </c>
      <c r="E116" s="245">
        <v>4</v>
      </c>
      <c r="F116" s="215" t="s">
        <v>88</v>
      </c>
      <c r="G116" s="246">
        <v>0</v>
      </c>
      <c r="H116" s="247">
        <f t="shared" si="114"/>
        <v>4</v>
      </c>
      <c r="I116" s="205">
        <v>199.99</v>
      </c>
      <c r="J116" s="205">
        <f t="shared" si="115"/>
        <v>799.96</v>
      </c>
      <c r="K116" s="206">
        <v>1.05</v>
      </c>
      <c r="L116" s="207">
        <f t="shared" si="116"/>
        <v>4.2</v>
      </c>
      <c r="M116" s="208">
        <f>'LABOR SHEET'!C$5</f>
        <v>100</v>
      </c>
      <c r="N116" s="205">
        <f t="shared" si="117"/>
        <v>105</v>
      </c>
      <c r="O116" s="205">
        <f t="shared" si="118"/>
        <v>420</v>
      </c>
      <c r="P116" s="205">
        <f t="shared" si="119"/>
        <v>304.99</v>
      </c>
      <c r="Q116" s="248">
        <f t="shared" si="120"/>
        <v>1219.96</v>
      </c>
      <c r="R116" s="210"/>
      <c r="S116" s="249"/>
      <c r="T116" s="249"/>
      <c r="U116" s="249"/>
      <c r="V116" s="249"/>
      <c r="W116" s="249"/>
      <c r="X116" s="249"/>
      <c r="Y116" s="249"/>
      <c r="Z116" s="249"/>
      <c r="AA116" s="249"/>
      <c r="AB116" s="249"/>
      <c r="AC116" s="249"/>
      <c r="AD116" s="249"/>
      <c r="AE116" s="249"/>
      <c r="AF116" s="249"/>
      <c r="AG116" s="249"/>
      <c r="AH116" s="249"/>
      <c r="AI116" s="249"/>
      <c r="AJ116" s="249"/>
    </row>
    <row r="117" spans="1:36" s="241" customFormat="1">
      <c r="A117" s="198">
        <f>IF(G117&lt;&gt;"",1+MAX($A$3:A116),"")</f>
        <v>72</v>
      </c>
      <c r="B117" s="242"/>
      <c r="C117" s="243"/>
      <c r="D117" s="214" t="s">
        <v>142</v>
      </c>
      <c r="E117" s="245">
        <v>4</v>
      </c>
      <c r="F117" s="215" t="s">
        <v>88</v>
      </c>
      <c r="G117" s="246">
        <v>0</v>
      </c>
      <c r="H117" s="247">
        <f t="shared" si="114"/>
        <v>4</v>
      </c>
      <c r="I117" s="205">
        <v>91.4</v>
      </c>
      <c r="J117" s="205">
        <f t="shared" si="115"/>
        <v>365.6</v>
      </c>
      <c r="K117" s="206">
        <v>0.86</v>
      </c>
      <c r="L117" s="207">
        <f t="shared" si="116"/>
        <v>3.44</v>
      </c>
      <c r="M117" s="208">
        <f>'LABOR SHEET'!C$5</f>
        <v>100</v>
      </c>
      <c r="N117" s="205">
        <f t="shared" si="117"/>
        <v>86</v>
      </c>
      <c r="O117" s="205">
        <f t="shared" si="118"/>
        <v>344</v>
      </c>
      <c r="P117" s="205">
        <f t="shared" si="119"/>
        <v>177.4</v>
      </c>
      <c r="Q117" s="248">
        <f t="shared" si="120"/>
        <v>709.6</v>
      </c>
      <c r="R117" s="210"/>
      <c r="S117" s="249"/>
      <c r="T117" s="249"/>
      <c r="U117" s="249"/>
      <c r="V117" s="249"/>
      <c r="W117" s="249"/>
      <c r="X117" s="249"/>
      <c r="Y117" s="249"/>
      <c r="Z117" s="249"/>
      <c r="AA117" s="249"/>
      <c r="AB117" s="249"/>
      <c r="AC117" s="249"/>
      <c r="AD117" s="249"/>
      <c r="AE117" s="249"/>
      <c r="AF117" s="249"/>
      <c r="AG117" s="249"/>
      <c r="AH117" s="249"/>
      <c r="AI117" s="249"/>
      <c r="AJ117" s="249"/>
    </row>
    <row r="118" spans="1:36" s="241" customFormat="1">
      <c r="A118" s="212">
        <f>IF(G118&lt;&gt;"",1+MAX($A$3:A117),"")</f>
        <v>73</v>
      </c>
      <c r="B118" s="242"/>
      <c r="C118" s="243"/>
      <c r="D118" s="214" t="s">
        <v>143</v>
      </c>
      <c r="E118" s="245">
        <v>4</v>
      </c>
      <c r="F118" s="215" t="s">
        <v>88</v>
      </c>
      <c r="G118" s="246">
        <v>0</v>
      </c>
      <c r="H118" s="247">
        <f t="shared" si="114"/>
        <v>4</v>
      </c>
      <c r="I118" s="205">
        <v>14.99</v>
      </c>
      <c r="J118" s="205">
        <f t="shared" si="115"/>
        <v>59.96</v>
      </c>
      <c r="K118" s="206">
        <v>0.1</v>
      </c>
      <c r="L118" s="207">
        <f t="shared" si="116"/>
        <v>0.4</v>
      </c>
      <c r="M118" s="208">
        <f>'LABOR SHEET'!C$5</f>
        <v>100</v>
      </c>
      <c r="N118" s="205">
        <f t="shared" si="117"/>
        <v>10</v>
      </c>
      <c r="O118" s="205">
        <f t="shared" si="118"/>
        <v>40</v>
      </c>
      <c r="P118" s="205">
        <f t="shared" si="119"/>
        <v>24.990000000000002</v>
      </c>
      <c r="Q118" s="248">
        <f t="shared" si="120"/>
        <v>99.960000000000008</v>
      </c>
      <c r="R118" s="210"/>
      <c r="S118" s="249"/>
      <c r="T118" s="249"/>
      <c r="U118" s="249"/>
      <c r="V118" s="249"/>
      <c r="W118" s="249"/>
      <c r="X118" s="249"/>
      <c r="Y118" s="249"/>
      <c r="Z118" s="249"/>
      <c r="AA118" s="249"/>
      <c r="AB118" s="249"/>
      <c r="AC118" s="249"/>
      <c r="AD118" s="249"/>
      <c r="AE118" s="249"/>
      <c r="AF118" s="249"/>
      <c r="AG118" s="249"/>
      <c r="AH118" s="249"/>
      <c r="AI118" s="249"/>
      <c r="AJ118" s="249"/>
    </row>
    <row r="119" spans="1:36" s="241" customFormat="1">
      <c r="A119" s="198">
        <f>IF(G119&lt;&gt;"",1+MAX($A$3:A118),"")</f>
        <v>74</v>
      </c>
      <c r="B119" s="242"/>
      <c r="C119" s="243"/>
      <c r="D119" s="214" t="s">
        <v>221</v>
      </c>
      <c r="E119" s="245">
        <v>20</v>
      </c>
      <c r="F119" s="215" t="s">
        <v>88</v>
      </c>
      <c r="G119" s="246">
        <v>0</v>
      </c>
      <c r="H119" s="247">
        <f t="shared" si="114"/>
        <v>20</v>
      </c>
      <c r="I119" s="205">
        <v>2.12</v>
      </c>
      <c r="J119" s="205">
        <f t="shared" si="115"/>
        <v>42.400000000000006</v>
      </c>
      <c r="K119" s="206">
        <v>0.06</v>
      </c>
      <c r="L119" s="207">
        <f t="shared" si="116"/>
        <v>1.2</v>
      </c>
      <c r="M119" s="208">
        <f>'LABOR SHEET'!C$5</f>
        <v>100</v>
      </c>
      <c r="N119" s="205">
        <f t="shared" si="117"/>
        <v>6</v>
      </c>
      <c r="O119" s="205">
        <f t="shared" si="118"/>
        <v>120</v>
      </c>
      <c r="P119" s="205">
        <f t="shared" si="119"/>
        <v>8.120000000000001</v>
      </c>
      <c r="Q119" s="248">
        <f t="shared" si="120"/>
        <v>162.40000000000003</v>
      </c>
      <c r="R119" s="210"/>
      <c r="S119" s="249"/>
      <c r="T119" s="249"/>
      <c r="U119" s="249"/>
      <c r="V119" s="249"/>
      <c r="W119" s="249"/>
      <c r="X119" s="249"/>
      <c r="Y119" s="249"/>
      <c r="Z119" s="249"/>
      <c r="AA119" s="249"/>
      <c r="AB119" s="249"/>
      <c r="AC119" s="249"/>
      <c r="AD119" s="249"/>
      <c r="AE119" s="249"/>
      <c r="AF119" s="249"/>
      <c r="AG119" s="249"/>
      <c r="AH119" s="249"/>
      <c r="AI119" s="249"/>
      <c r="AJ119" s="249"/>
    </row>
    <row r="120" spans="1:36" s="241" customFormat="1">
      <c r="A120" s="212">
        <f>IF(G120&lt;&gt;"",1+MAX($A$3:A119),"")</f>
        <v>75</v>
      </c>
      <c r="B120" s="242"/>
      <c r="C120" s="243"/>
      <c r="D120" s="214" t="s">
        <v>99</v>
      </c>
      <c r="E120" s="245">
        <v>12</v>
      </c>
      <c r="F120" s="215" t="s">
        <v>88</v>
      </c>
      <c r="G120" s="246">
        <v>0</v>
      </c>
      <c r="H120" s="247">
        <f t="shared" si="114"/>
        <v>12</v>
      </c>
      <c r="I120" s="205">
        <v>70</v>
      </c>
      <c r="J120" s="205">
        <f t="shared" si="115"/>
        <v>840</v>
      </c>
      <c r="K120" s="206">
        <v>0.65</v>
      </c>
      <c r="L120" s="207">
        <f t="shared" si="116"/>
        <v>7.8000000000000007</v>
      </c>
      <c r="M120" s="208">
        <f>'LABOR SHEET'!C$5</f>
        <v>100</v>
      </c>
      <c r="N120" s="205">
        <f t="shared" si="117"/>
        <v>65</v>
      </c>
      <c r="O120" s="205">
        <f t="shared" si="118"/>
        <v>780.00000000000011</v>
      </c>
      <c r="P120" s="205">
        <f t="shared" si="119"/>
        <v>135</v>
      </c>
      <c r="Q120" s="248">
        <f t="shared" si="120"/>
        <v>1620</v>
      </c>
      <c r="R120" s="210"/>
      <c r="S120" s="249"/>
      <c r="T120" s="249"/>
      <c r="U120" s="249"/>
      <c r="V120" s="249"/>
      <c r="W120" s="249"/>
      <c r="X120" s="249"/>
      <c r="Y120" s="249"/>
      <c r="Z120" s="249"/>
      <c r="AA120" s="249"/>
      <c r="AB120" s="249"/>
      <c r="AC120" s="249"/>
      <c r="AD120" s="249"/>
      <c r="AE120" s="249"/>
      <c r="AF120" s="249"/>
      <c r="AG120" s="249"/>
      <c r="AH120" s="249"/>
      <c r="AI120" s="249"/>
      <c r="AJ120" s="249"/>
    </row>
    <row r="121" spans="1:36" s="241" customFormat="1">
      <c r="A121" s="198">
        <f>IF(G121&lt;&gt;"",1+MAX($A$3:A120),"")</f>
        <v>76</v>
      </c>
      <c r="B121" s="242"/>
      <c r="C121" s="243"/>
      <c r="D121" s="214" t="s">
        <v>145</v>
      </c>
      <c r="E121" s="245">
        <v>4</v>
      </c>
      <c r="F121" s="215" t="s">
        <v>88</v>
      </c>
      <c r="G121" s="246">
        <v>0</v>
      </c>
      <c r="H121" s="247">
        <f t="shared" si="114"/>
        <v>4</v>
      </c>
      <c r="I121" s="205">
        <v>8.89</v>
      </c>
      <c r="J121" s="205">
        <f t="shared" si="115"/>
        <v>35.56</v>
      </c>
      <c r="K121" s="206">
        <v>0.04</v>
      </c>
      <c r="L121" s="207">
        <f t="shared" si="116"/>
        <v>0.16</v>
      </c>
      <c r="M121" s="208">
        <f>'LABOR SHEET'!C$5</f>
        <v>100</v>
      </c>
      <c r="N121" s="205">
        <f t="shared" si="117"/>
        <v>4</v>
      </c>
      <c r="O121" s="205">
        <f t="shared" si="118"/>
        <v>16</v>
      </c>
      <c r="P121" s="205">
        <f t="shared" si="119"/>
        <v>12.89</v>
      </c>
      <c r="Q121" s="248">
        <f t="shared" si="120"/>
        <v>51.56</v>
      </c>
      <c r="R121" s="210"/>
      <c r="S121" s="249"/>
      <c r="T121" s="249"/>
      <c r="U121" s="249"/>
      <c r="V121" s="249"/>
      <c r="W121" s="249"/>
      <c r="X121" s="249"/>
      <c r="Y121" s="249"/>
      <c r="Z121" s="249"/>
      <c r="AA121" s="249"/>
      <c r="AB121" s="249"/>
      <c r="AC121" s="249"/>
      <c r="AD121" s="249"/>
      <c r="AE121" s="249"/>
      <c r="AF121" s="249"/>
      <c r="AG121" s="249"/>
      <c r="AH121" s="249"/>
      <c r="AI121" s="249"/>
      <c r="AJ121" s="249"/>
    </row>
    <row r="122" spans="1:36" s="241" customFormat="1">
      <c r="A122" s="212">
        <f>IF(G122&lt;&gt;"",1+MAX($A$3:A121),"")</f>
        <v>77</v>
      </c>
      <c r="B122" s="242"/>
      <c r="C122" s="243"/>
      <c r="D122" s="214" t="s">
        <v>130</v>
      </c>
      <c r="E122" s="245">
        <v>8</v>
      </c>
      <c r="F122" s="215" t="s">
        <v>88</v>
      </c>
      <c r="G122" s="246">
        <v>0</v>
      </c>
      <c r="H122" s="247">
        <f t="shared" si="114"/>
        <v>8</v>
      </c>
      <c r="I122" s="205">
        <v>12</v>
      </c>
      <c r="J122" s="205">
        <f t="shared" si="115"/>
        <v>96</v>
      </c>
      <c r="K122" s="206">
        <v>0.22</v>
      </c>
      <c r="L122" s="207">
        <f t="shared" si="116"/>
        <v>1.76</v>
      </c>
      <c r="M122" s="208">
        <f>'LABOR SHEET'!C$5</f>
        <v>100</v>
      </c>
      <c r="N122" s="205">
        <f t="shared" si="117"/>
        <v>22</v>
      </c>
      <c r="O122" s="205">
        <f t="shared" si="118"/>
        <v>176</v>
      </c>
      <c r="P122" s="205">
        <f t="shared" si="119"/>
        <v>34</v>
      </c>
      <c r="Q122" s="248">
        <f t="shared" si="120"/>
        <v>272</v>
      </c>
      <c r="R122" s="210"/>
      <c r="S122" s="249"/>
      <c r="T122" s="249"/>
      <c r="U122" s="249"/>
      <c r="V122" s="249"/>
      <c r="W122" s="249"/>
      <c r="X122" s="249"/>
      <c r="Y122" s="249"/>
      <c r="Z122" s="249"/>
      <c r="AA122" s="249"/>
      <c r="AB122" s="249"/>
      <c r="AC122" s="249"/>
      <c r="AD122" s="249"/>
      <c r="AE122" s="249"/>
      <c r="AF122" s="249"/>
      <c r="AG122" s="249"/>
      <c r="AH122" s="249"/>
      <c r="AI122" s="249"/>
      <c r="AJ122" s="249"/>
    </row>
    <row r="123" spans="1:36" s="241" customFormat="1" ht="31.2">
      <c r="A123" s="198">
        <f>IF(G123&lt;&gt;"",1+MAX($A$3:A122),"")</f>
        <v>78</v>
      </c>
      <c r="B123" s="242"/>
      <c r="C123" s="243"/>
      <c r="D123" s="214" t="s">
        <v>222</v>
      </c>
      <c r="E123" s="245">
        <v>4</v>
      </c>
      <c r="F123" s="215" t="s">
        <v>88</v>
      </c>
      <c r="G123" s="246">
        <v>0</v>
      </c>
      <c r="H123" s="247">
        <f t="shared" si="114"/>
        <v>4</v>
      </c>
      <c r="I123" s="205">
        <v>642.99</v>
      </c>
      <c r="J123" s="205">
        <f t="shared" si="115"/>
        <v>2571.96</v>
      </c>
      <c r="K123" s="206">
        <v>2</v>
      </c>
      <c r="L123" s="207">
        <f t="shared" si="116"/>
        <v>8</v>
      </c>
      <c r="M123" s="208">
        <f>'LABOR SHEET'!C$5</f>
        <v>100</v>
      </c>
      <c r="N123" s="205">
        <f t="shared" si="117"/>
        <v>200</v>
      </c>
      <c r="O123" s="205">
        <f t="shared" si="118"/>
        <v>800</v>
      </c>
      <c r="P123" s="205">
        <f t="shared" si="119"/>
        <v>842.99</v>
      </c>
      <c r="Q123" s="248">
        <f t="shared" si="120"/>
        <v>3371.96</v>
      </c>
      <c r="R123" s="210"/>
      <c r="S123" s="249"/>
      <c r="T123" s="249"/>
      <c r="U123" s="249"/>
      <c r="V123" s="249"/>
      <c r="W123" s="249"/>
      <c r="X123" s="249"/>
      <c r="Y123" s="249"/>
      <c r="Z123" s="249"/>
      <c r="AA123" s="249"/>
      <c r="AB123" s="249"/>
      <c r="AC123" s="249"/>
      <c r="AD123" s="249"/>
      <c r="AE123" s="249"/>
      <c r="AF123" s="249"/>
      <c r="AG123" s="249"/>
      <c r="AH123" s="249"/>
      <c r="AI123" s="249"/>
      <c r="AJ123" s="249"/>
    </row>
    <row r="124" spans="1:36" s="241" customFormat="1">
      <c r="A124" s="212" t="str">
        <f>IF(G124&lt;&gt;"",1+MAX($A$3:A123),"")</f>
        <v/>
      </c>
      <c r="B124" s="242"/>
      <c r="C124" s="243"/>
      <c r="D124" s="214"/>
      <c r="E124" s="245"/>
      <c r="F124" s="215"/>
      <c r="G124" s="246"/>
      <c r="H124" s="247"/>
      <c r="I124" s="222"/>
      <c r="J124" s="205"/>
      <c r="K124" s="206"/>
      <c r="L124" s="207"/>
      <c r="M124" s="208"/>
      <c r="N124" s="205"/>
      <c r="O124" s="205"/>
      <c r="P124" s="205"/>
      <c r="Q124" s="248"/>
      <c r="R124" s="210"/>
      <c r="S124" s="249"/>
      <c r="T124" s="249"/>
      <c r="U124" s="249"/>
      <c r="V124" s="249"/>
      <c r="W124" s="249"/>
      <c r="X124" s="249"/>
      <c r="Y124" s="249"/>
      <c r="Z124" s="249"/>
      <c r="AA124" s="249"/>
      <c r="AB124" s="249"/>
      <c r="AC124" s="249"/>
      <c r="AD124" s="249"/>
      <c r="AE124" s="249"/>
      <c r="AF124" s="249"/>
      <c r="AG124" s="249"/>
      <c r="AH124" s="249"/>
      <c r="AI124" s="249"/>
      <c r="AJ124" s="249"/>
    </row>
    <row r="125" spans="1:36" s="241" customFormat="1">
      <c r="A125" s="198" t="str">
        <f>IF(G125&lt;&gt;"",1+MAX($A$3:A124),"")</f>
        <v/>
      </c>
      <c r="B125" s="242"/>
      <c r="C125" s="245"/>
      <c r="D125" s="244" t="s">
        <v>146</v>
      </c>
      <c r="E125" s="215"/>
      <c r="F125" s="215"/>
      <c r="G125" s="215"/>
      <c r="H125" s="215"/>
      <c r="I125" s="222"/>
      <c r="J125" s="205"/>
      <c r="K125" s="206"/>
      <c r="L125" s="251"/>
      <c r="M125" s="252"/>
      <c r="N125" s="205"/>
      <c r="O125" s="205"/>
      <c r="P125" s="205"/>
      <c r="Q125" s="253"/>
      <c r="R125" s="254"/>
      <c r="S125" s="249"/>
      <c r="T125" s="249"/>
      <c r="U125" s="249"/>
      <c r="V125" s="249"/>
      <c r="W125" s="249"/>
      <c r="X125" s="249"/>
      <c r="Y125" s="249"/>
      <c r="Z125" s="249"/>
      <c r="AA125" s="249"/>
      <c r="AB125" s="249"/>
      <c r="AC125" s="249"/>
      <c r="AD125" s="249"/>
      <c r="AE125" s="249"/>
      <c r="AF125" s="249"/>
      <c r="AG125" s="249"/>
      <c r="AH125" s="249"/>
      <c r="AI125" s="249"/>
      <c r="AJ125" s="249"/>
    </row>
    <row r="126" spans="1:36" s="241" customFormat="1">
      <c r="A126" s="212">
        <f>IF(G126&lt;&gt;"",1+MAX($A$3:A125),"")</f>
        <v>79</v>
      </c>
      <c r="B126" s="242"/>
      <c r="C126" s="243"/>
      <c r="D126" s="214" t="s">
        <v>147</v>
      </c>
      <c r="E126" s="245">
        <v>221.83</v>
      </c>
      <c r="F126" s="257" t="s">
        <v>44</v>
      </c>
      <c r="G126" s="246">
        <v>0</v>
      </c>
      <c r="H126" s="247">
        <f>E126*(1+G126)</f>
        <v>221.83</v>
      </c>
      <c r="I126" s="205">
        <v>0.6</v>
      </c>
      <c r="J126" s="205">
        <f>I126*H126</f>
        <v>133.09800000000001</v>
      </c>
      <c r="K126" s="206">
        <v>4.3999999999999997E-2</v>
      </c>
      <c r="L126" s="207">
        <f>+K126*H126</f>
        <v>9.7605199999999996</v>
      </c>
      <c r="M126" s="208">
        <f>'LABOR SHEET'!C$5</f>
        <v>100</v>
      </c>
      <c r="N126" s="205">
        <f>K126*M126</f>
        <v>4.3999999999999995</v>
      </c>
      <c r="O126" s="205">
        <f>M126*L126</f>
        <v>976.05199999999991</v>
      </c>
      <c r="P126" s="205">
        <f>I126+N126</f>
        <v>4.9999999999999991</v>
      </c>
      <c r="Q126" s="248">
        <f>P126*H126</f>
        <v>1109.1499999999999</v>
      </c>
      <c r="R126" s="210"/>
      <c r="S126" s="249"/>
      <c r="T126" s="249"/>
      <c r="U126" s="249"/>
      <c r="V126" s="249"/>
      <c r="W126" s="249"/>
      <c r="X126" s="249"/>
      <c r="Y126" s="249"/>
      <c r="Z126" s="249"/>
      <c r="AA126" s="249"/>
      <c r="AB126" s="249"/>
      <c r="AC126" s="249"/>
      <c r="AD126" s="249"/>
      <c r="AE126" s="249"/>
      <c r="AF126" s="249"/>
      <c r="AG126" s="249"/>
      <c r="AH126" s="249"/>
      <c r="AI126" s="249"/>
      <c r="AJ126" s="249"/>
    </row>
    <row r="127" spans="1:36" s="241" customFormat="1">
      <c r="A127" s="198" t="str">
        <f>IF(G127&lt;&gt;"",1+MAX($A$3:A126),"")</f>
        <v/>
      </c>
      <c r="B127" s="242"/>
      <c r="C127" s="243"/>
      <c r="D127" s="214"/>
      <c r="E127" s="245"/>
      <c r="F127" s="215"/>
      <c r="G127" s="246"/>
      <c r="H127" s="247"/>
      <c r="I127" s="205"/>
      <c r="J127" s="205"/>
      <c r="K127" s="206"/>
      <c r="L127" s="207"/>
      <c r="M127" s="208"/>
      <c r="N127" s="205"/>
      <c r="O127" s="205"/>
      <c r="P127" s="205"/>
      <c r="Q127" s="248"/>
      <c r="R127" s="210"/>
      <c r="S127" s="249"/>
      <c r="T127" s="249"/>
      <c r="U127" s="249"/>
      <c r="V127" s="249"/>
      <c r="W127" s="249"/>
      <c r="X127" s="249"/>
      <c r="Y127" s="249"/>
      <c r="Z127" s="249"/>
      <c r="AA127" s="249"/>
      <c r="AB127" s="249"/>
      <c r="AC127" s="249"/>
      <c r="AD127" s="249"/>
      <c r="AE127" s="249"/>
      <c r="AF127" s="249"/>
      <c r="AG127" s="249"/>
      <c r="AH127" s="249"/>
      <c r="AI127" s="249"/>
      <c r="AJ127" s="249"/>
    </row>
    <row r="128" spans="1:36" s="241" customFormat="1">
      <c r="A128" s="212" t="str">
        <f>IF(G128&lt;&gt;"",1+MAX($A$3:A127),"")</f>
        <v/>
      </c>
      <c r="B128" s="242"/>
      <c r="C128" s="258"/>
      <c r="D128" s="228" t="s">
        <v>39</v>
      </c>
      <c r="E128" s="259"/>
      <c r="F128" s="260"/>
      <c r="G128" s="260"/>
      <c r="H128" s="261"/>
      <c r="I128" s="262"/>
      <c r="J128" s="262"/>
      <c r="K128" s="260"/>
      <c r="L128" s="263"/>
      <c r="M128" s="263"/>
      <c r="N128" s="262"/>
      <c r="O128" s="264"/>
      <c r="P128" s="265"/>
      <c r="Q128" s="266"/>
      <c r="R128" s="233">
        <f>SUM(Q15:Q128)</f>
        <v>70860.916974999986</v>
      </c>
      <c r="S128" s="267"/>
    </row>
    <row r="129" spans="1:36" s="241" customFormat="1">
      <c r="A129" s="198" t="str">
        <f>IF(G129&lt;&gt;"",1+MAX($A$3:A128),"")</f>
        <v/>
      </c>
      <c r="B129" s="219"/>
      <c r="C129" s="219"/>
      <c r="D129" s="268"/>
      <c r="E129" s="234"/>
      <c r="F129" s="234"/>
      <c r="G129" s="234"/>
      <c r="H129" s="234"/>
      <c r="I129" s="234"/>
      <c r="J129" s="234"/>
      <c r="K129" s="234"/>
      <c r="L129" s="234"/>
      <c r="M129" s="234"/>
      <c r="N129" s="234"/>
      <c r="O129" s="234"/>
      <c r="P129" s="234"/>
      <c r="Q129" s="234"/>
      <c r="R129" s="235"/>
      <c r="S129" s="240"/>
    </row>
    <row r="130" spans="1:36" s="241" customFormat="1">
      <c r="A130" s="212" t="str">
        <f>IF(G130&lt;&gt;"",1+MAX($A$3:A129),"")</f>
        <v/>
      </c>
      <c r="B130" s="219"/>
      <c r="C130" s="219"/>
      <c r="D130" s="219"/>
      <c r="E130" s="269"/>
      <c r="F130" s="269"/>
      <c r="G130" s="269"/>
      <c r="H130" s="269"/>
      <c r="I130" s="269"/>
      <c r="J130" s="269"/>
      <c r="K130" s="269"/>
      <c r="L130" s="269"/>
      <c r="M130" s="269"/>
      <c r="N130" s="269"/>
      <c r="O130" s="269"/>
      <c r="P130" s="269"/>
      <c r="Q130" s="269"/>
      <c r="R130" s="270"/>
      <c r="S130" s="240"/>
    </row>
    <row r="131" spans="1:36" s="277" customFormat="1" ht="33" customHeight="1">
      <c r="A131" s="271"/>
      <c r="B131" s="272"/>
      <c r="C131" s="272"/>
      <c r="D131" s="273"/>
      <c r="E131" s="348" t="s">
        <v>21</v>
      </c>
      <c r="F131" s="349"/>
      <c r="G131" s="350"/>
      <c r="H131" s="351">
        <f>SUM(J15:J129)</f>
        <v>37410.925699999993</v>
      </c>
      <c r="I131" s="352"/>
      <c r="J131" s="353" t="s">
        <v>149</v>
      </c>
      <c r="K131" s="354"/>
      <c r="L131" s="274">
        <f>SUM(L13:L129)</f>
        <v>334.49991275000002</v>
      </c>
      <c r="M131" s="355" t="s">
        <v>150</v>
      </c>
      <c r="N131" s="356"/>
      <c r="O131" s="357"/>
      <c r="P131" s="358">
        <f>SUM(O13:O129)</f>
        <v>33449.991275</v>
      </c>
      <c r="Q131" s="359"/>
      <c r="R131" s="275"/>
      <c r="S131" s="276"/>
    </row>
    <row r="132" spans="1:36" s="277" customFormat="1">
      <c r="A132" s="278"/>
      <c r="B132" s="279"/>
      <c r="C132" s="280"/>
      <c r="D132" s="281" t="s">
        <v>151</v>
      </c>
      <c r="E132" s="282"/>
      <c r="F132" s="282"/>
      <c r="G132" s="282"/>
      <c r="H132" s="283"/>
      <c r="I132" s="284"/>
      <c r="J132" s="284"/>
      <c r="K132" s="282"/>
      <c r="L132" s="282"/>
      <c r="M132" s="282"/>
      <c r="N132" s="284"/>
      <c r="O132" s="284"/>
      <c r="P132" s="284"/>
      <c r="Q132" s="285"/>
      <c r="R132" s="286">
        <f>SUM(R4:R129)</f>
        <v>76860.916974999986</v>
      </c>
      <c r="S132" s="287"/>
    </row>
    <row r="133" spans="1:36" s="277" customFormat="1">
      <c r="A133" s="278"/>
      <c r="B133" s="279"/>
      <c r="C133" s="288"/>
      <c r="D133" s="289" t="s">
        <v>152</v>
      </c>
      <c r="E133" s="290"/>
      <c r="F133" s="280"/>
      <c r="G133" s="280"/>
      <c r="H133" s="290"/>
      <c r="I133" s="291"/>
      <c r="J133" s="291"/>
      <c r="K133" s="280"/>
      <c r="L133" s="280"/>
      <c r="M133" s="280"/>
      <c r="N133" s="291">
        <v>0.05</v>
      </c>
      <c r="O133" s="291"/>
      <c r="P133" s="291"/>
      <c r="Q133" s="292"/>
      <c r="R133" s="293">
        <f>R132*N133</f>
        <v>3843.0458487499995</v>
      </c>
      <c r="S133" s="294"/>
      <c r="T133" s="294"/>
      <c r="U133" s="294"/>
      <c r="V133" s="294"/>
      <c r="W133" s="294"/>
      <c r="X133" s="294"/>
      <c r="Y133" s="294"/>
      <c r="Z133" s="294"/>
      <c r="AA133" s="294"/>
      <c r="AB133" s="294"/>
      <c r="AC133" s="294"/>
      <c r="AD133" s="294"/>
      <c r="AE133" s="294"/>
      <c r="AF133" s="294"/>
      <c r="AG133" s="294"/>
      <c r="AH133" s="294"/>
      <c r="AI133" s="294"/>
      <c r="AJ133" s="294"/>
    </row>
    <row r="134" spans="1:36" s="277" customFormat="1">
      <c r="A134" s="295"/>
      <c r="B134" s="296"/>
      <c r="C134" s="297"/>
      <c r="D134" s="298" t="s">
        <v>153</v>
      </c>
      <c r="E134" s="299"/>
      <c r="F134" s="300"/>
      <c r="G134" s="300"/>
      <c r="H134" s="299"/>
      <c r="I134" s="301"/>
      <c r="J134" s="301"/>
      <c r="K134" s="300"/>
      <c r="L134" s="300"/>
      <c r="M134" s="300"/>
      <c r="N134" s="301">
        <v>0.15</v>
      </c>
      <c r="O134" s="301"/>
      <c r="P134" s="301"/>
      <c r="Q134" s="302"/>
      <c r="R134" s="303">
        <f>R132*N134</f>
        <v>11529.137546249998</v>
      </c>
      <c r="S134" s="294"/>
      <c r="T134" s="294"/>
      <c r="U134" s="294"/>
      <c r="V134" s="294"/>
      <c r="W134" s="294"/>
      <c r="X134" s="294"/>
      <c r="Y134" s="294"/>
      <c r="Z134" s="294"/>
      <c r="AA134" s="294"/>
      <c r="AB134" s="294"/>
      <c r="AC134" s="294"/>
      <c r="AD134" s="294"/>
      <c r="AE134" s="294"/>
      <c r="AF134" s="294"/>
      <c r="AG134" s="294"/>
      <c r="AH134" s="294"/>
      <c r="AI134" s="294"/>
      <c r="AJ134" s="294"/>
    </row>
    <row r="135" spans="1:36" s="277" customFormat="1">
      <c r="A135" s="304"/>
      <c r="B135" s="305"/>
      <c r="C135" s="306"/>
      <c r="D135" s="307" t="s">
        <v>154</v>
      </c>
      <c r="E135" s="308"/>
      <c r="F135" s="309"/>
      <c r="G135" s="309"/>
      <c r="H135" s="308"/>
      <c r="I135" s="310"/>
      <c r="J135" s="310"/>
      <c r="K135" s="309"/>
      <c r="L135" s="309"/>
      <c r="M135" s="309"/>
      <c r="N135" s="310">
        <v>8.2500000000000004E-2</v>
      </c>
      <c r="O135" s="310"/>
      <c r="P135" s="310"/>
      <c r="Q135" s="311"/>
      <c r="R135" s="312">
        <f>H131*N135</f>
        <v>3086.4013702499997</v>
      </c>
      <c r="S135" s="294"/>
      <c r="T135" s="294"/>
      <c r="U135" s="294"/>
      <c r="V135" s="294"/>
      <c r="W135" s="294"/>
      <c r="X135" s="294"/>
      <c r="Y135" s="294"/>
      <c r="Z135" s="294"/>
      <c r="AA135" s="294"/>
      <c r="AB135" s="294"/>
      <c r="AC135" s="294"/>
      <c r="AD135" s="294"/>
      <c r="AE135" s="294"/>
      <c r="AF135" s="294"/>
      <c r="AG135" s="294"/>
      <c r="AH135" s="294"/>
      <c r="AI135" s="294"/>
      <c r="AJ135" s="294"/>
    </row>
    <row r="136" spans="1:36" s="277" customFormat="1">
      <c r="A136" s="304"/>
      <c r="B136" s="305"/>
      <c r="C136" s="306"/>
      <c r="D136" s="307" t="s">
        <v>9</v>
      </c>
      <c r="E136" s="308"/>
      <c r="F136" s="309"/>
      <c r="G136" s="309"/>
      <c r="H136" s="308"/>
      <c r="I136" s="313"/>
      <c r="J136" s="313"/>
      <c r="K136" s="309"/>
      <c r="L136" s="309"/>
      <c r="M136" s="309"/>
      <c r="N136" s="313">
        <v>0.02</v>
      </c>
      <c r="O136" s="313"/>
      <c r="P136" s="313"/>
      <c r="Q136" s="311"/>
      <c r="R136" s="312">
        <f>R132*N136</f>
        <v>1537.2183394999997</v>
      </c>
      <c r="S136" s="294"/>
      <c r="T136" s="294"/>
      <c r="U136" s="294"/>
      <c r="V136" s="294"/>
      <c r="W136" s="294"/>
      <c r="X136" s="294"/>
      <c r="Y136" s="294"/>
      <c r="Z136" s="294"/>
      <c r="AA136" s="294"/>
      <c r="AB136" s="294"/>
      <c r="AC136" s="294"/>
      <c r="AD136" s="294"/>
      <c r="AE136" s="294"/>
      <c r="AF136" s="294"/>
      <c r="AG136" s="294"/>
      <c r="AH136" s="294"/>
      <c r="AI136" s="294"/>
      <c r="AJ136" s="294"/>
    </row>
    <row r="137" spans="1:36" s="277" customFormat="1">
      <c r="A137" s="314"/>
      <c r="B137" s="315"/>
      <c r="C137" s="316"/>
      <c r="D137" s="317" t="s">
        <v>10</v>
      </c>
      <c r="E137" s="318"/>
      <c r="F137" s="318"/>
      <c r="G137" s="318"/>
      <c r="H137" s="319"/>
      <c r="I137" s="320"/>
      <c r="J137" s="320"/>
      <c r="K137" s="318"/>
      <c r="L137" s="318"/>
      <c r="M137" s="318"/>
      <c r="N137" s="320"/>
      <c r="O137" s="320"/>
      <c r="P137" s="320"/>
      <c r="Q137" s="321"/>
      <c r="R137" s="322">
        <f>SUM(R132:R136)</f>
        <v>96856.720079749983</v>
      </c>
    </row>
    <row r="138" spans="1:36">
      <c r="R138" s="167"/>
    </row>
  </sheetData>
  <mergeCells count="9">
    <mergeCell ref="A1:R1"/>
    <mergeCell ref="A2:H2"/>
    <mergeCell ref="I2:R2"/>
    <mergeCell ref="E131:G131"/>
    <mergeCell ref="H131:I131"/>
    <mergeCell ref="J131:K131"/>
    <mergeCell ref="M131:O131"/>
    <mergeCell ref="P131:Q131"/>
    <mergeCell ref="Q5:Q11"/>
  </mergeCells>
  <printOptions horizontalCentered="1"/>
  <pageMargins left="0.7" right="0.7" top="0.75" bottom="0.75" header="0.3" footer="0.3"/>
  <pageSetup paperSize="9" scale="36" fitToHeight="0" orientation="portrait"/>
  <headerFooter scaleWithDoc="0"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70C0"/>
    <pageSetUpPr fitToPage="1"/>
  </sheetPr>
  <dimension ref="A1:AJ91"/>
  <sheetViews>
    <sheetView showGridLines="0" topLeftCell="D1" zoomScale="40" zoomScaleNormal="40" zoomScaleSheetLayoutView="85" workbookViewId="0">
      <pane ySplit="3" topLeftCell="A4" activePane="bottomLeft" state="frozen"/>
      <selection pane="bottomLeft" activeCell="R13" sqref="R13"/>
    </sheetView>
  </sheetViews>
  <sheetFormatPr defaultColWidth="9" defaultRowHeight="15.6"/>
  <cols>
    <col min="1" max="1" width="5" style="33" customWidth="1"/>
    <col min="2" max="2" width="6.09765625" style="34" customWidth="1"/>
    <col min="3" max="3" width="7.8984375" style="34" customWidth="1"/>
    <col min="4" max="4" width="83.09765625" style="34" customWidth="1"/>
    <col min="5" max="5" width="11.5" style="35" customWidth="1"/>
    <col min="6" max="6" width="10.5" style="34" customWidth="1"/>
    <col min="7" max="7" width="11.5" style="35" customWidth="1"/>
    <col min="8" max="8" width="14" style="35" customWidth="1"/>
    <col min="9" max="9" width="15.5" style="34" customWidth="1"/>
    <col min="10" max="10" width="14.5" style="34" customWidth="1"/>
    <col min="11" max="11" width="14.5" style="35" customWidth="1"/>
    <col min="12" max="12" width="14" style="35" customWidth="1"/>
    <col min="13" max="13" width="12.5" style="34" customWidth="1"/>
    <col min="14" max="14" width="13.19921875" style="34" customWidth="1"/>
    <col min="15" max="15" width="14" style="34" customWidth="1"/>
    <col min="16" max="16" width="14.19921875" style="34" customWidth="1"/>
    <col min="17" max="18" width="15.19921875" style="36" customWidth="1"/>
    <col min="19" max="19" width="11.69921875" style="34" customWidth="1"/>
    <col min="20" max="16384" width="9" style="34"/>
  </cols>
  <sheetData>
    <row r="1" spans="1:36" ht="21">
      <c r="A1" s="341" t="s">
        <v>11</v>
      </c>
      <c r="B1" s="337"/>
      <c r="C1" s="337"/>
      <c r="D1" s="337"/>
      <c r="E1" s="337"/>
      <c r="F1" s="337"/>
      <c r="G1" s="337"/>
      <c r="H1" s="337"/>
      <c r="I1" s="337"/>
      <c r="J1" s="337"/>
      <c r="K1" s="337"/>
      <c r="L1" s="337"/>
      <c r="M1" s="337"/>
      <c r="N1" s="337"/>
      <c r="O1" s="337"/>
      <c r="P1" s="337"/>
      <c r="Q1" s="337"/>
      <c r="R1" s="342"/>
    </row>
    <row r="2" spans="1:36" s="25" customFormat="1" ht="63" customHeight="1">
      <c r="A2" s="343" t="s">
        <v>164</v>
      </c>
      <c r="B2" s="344"/>
      <c r="C2" s="344"/>
      <c r="D2" s="344"/>
      <c r="E2" s="344"/>
      <c r="F2" s="344"/>
      <c r="G2" s="344"/>
      <c r="H2" s="345"/>
      <c r="I2" s="346" t="s">
        <v>12</v>
      </c>
      <c r="J2" s="346"/>
      <c r="K2" s="346"/>
      <c r="L2" s="346"/>
      <c r="M2" s="346"/>
      <c r="N2" s="346"/>
      <c r="O2" s="346"/>
      <c r="P2" s="346"/>
      <c r="Q2" s="346"/>
      <c r="R2" s="347"/>
    </row>
    <row r="3" spans="1:36" s="26" customFormat="1" ht="59.7" customHeight="1">
      <c r="A3" s="37" t="s">
        <v>13</v>
      </c>
      <c r="B3" s="38" t="s">
        <v>14</v>
      </c>
      <c r="C3" s="38" t="s">
        <v>15</v>
      </c>
      <c r="D3" s="39" t="s">
        <v>1</v>
      </c>
      <c r="E3" s="38" t="s">
        <v>16</v>
      </c>
      <c r="F3" s="38" t="s">
        <v>17</v>
      </c>
      <c r="G3" s="38" t="s">
        <v>18</v>
      </c>
      <c r="H3" s="38" t="s">
        <v>19</v>
      </c>
      <c r="I3" s="38" t="s">
        <v>20</v>
      </c>
      <c r="J3" s="38" t="s">
        <v>21</v>
      </c>
      <c r="K3" s="38" t="s">
        <v>22</v>
      </c>
      <c r="L3" s="38" t="s">
        <v>23</v>
      </c>
      <c r="M3" s="38" t="s">
        <v>24</v>
      </c>
      <c r="N3" s="38" t="s">
        <v>25</v>
      </c>
      <c r="O3" s="38" t="s">
        <v>26</v>
      </c>
      <c r="P3" s="38" t="s">
        <v>27</v>
      </c>
      <c r="Q3" s="86" t="s">
        <v>28</v>
      </c>
      <c r="R3" s="87" t="s">
        <v>29</v>
      </c>
    </row>
    <row r="4" spans="1:36" s="27" customFormat="1">
      <c r="A4" s="40"/>
      <c r="B4" s="41"/>
      <c r="C4" s="42">
        <v>1</v>
      </c>
      <c r="D4" s="43" t="s">
        <v>30</v>
      </c>
      <c r="E4" s="41"/>
      <c r="F4" s="41"/>
      <c r="G4" s="41"/>
      <c r="H4" s="41"/>
      <c r="I4" s="41"/>
      <c r="J4" s="41"/>
      <c r="K4" s="41"/>
      <c r="L4" s="41"/>
      <c r="M4" s="41"/>
      <c r="N4" s="41"/>
      <c r="O4" s="41"/>
      <c r="P4" s="41"/>
      <c r="Q4" s="88"/>
      <c r="R4" s="89"/>
      <c r="S4" s="29"/>
      <c r="T4" s="29"/>
    </row>
    <row r="5" spans="1:36" s="28" customFormat="1">
      <c r="A5" s="44">
        <f>IF(G5&lt;&gt;"",1+MAX($A$3:A4),"")</f>
        <v>1</v>
      </c>
      <c r="B5" s="45"/>
      <c r="C5" s="46"/>
      <c r="D5" s="47" t="s">
        <v>31</v>
      </c>
      <c r="E5" s="48">
        <v>1</v>
      </c>
      <c r="F5" s="48" t="s">
        <v>32</v>
      </c>
      <c r="G5" s="49">
        <v>0</v>
      </c>
      <c r="H5" s="50">
        <f t="shared" ref="H5:H11" si="0">(G5*E5)+E5</f>
        <v>1</v>
      </c>
      <c r="I5" s="75">
        <v>0</v>
      </c>
      <c r="J5" s="75">
        <f t="shared" ref="J5:J11" si="1">I5*H5</f>
        <v>0</v>
      </c>
      <c r="K5" s="76">
        <v>0</v>
      </c>
      <c r="L5" s="77">
        <f t="shared" ref="L5:L11" si="2">+K5*H5</f>
        <v>0</v>
      </c>
      <c r="M5" s="78">
        <v>0</v>
      </c>
      <c r="N5" s="75">
        <f t="shared" ref="N5:N11" si="3">K5*M5</f>
        <v>0</v>
      </c>
      <c r="O5" s="75">
        <f t="shared" ref="O5:O11" si="4">M5*L5</f>
        <v>0</v>
      </c>
      <c r="P5" s="75">
        <f t="shared" ref="P5:P11" si="5">I5+N5</f>
        <v>0</v>
      </c>
      <c r="Q5" s="375">
        <v>2400</v>
      </c>
      <c r="R5" s="91"/>
      <c r="S5" s="29"/>
      <c r="T5" s="29"/>
    </row>
    <row r="6" spans="1:36" s="28" customFormat="1">
      <c r="A6" s="51">
        <f>IF(G6&lt;&gt;"",1+MAX($A$3:A5),"")</f>
        <v>2</v>
      </c>
      <c r="B6" s="45"/>
      <c r="C6" s="52"/>
      <c r="D6" s="53" t="s">
        <v>33</v>
      </c>
      <c r="E6" s="54">
        <v>1</v>
      </c>
      <c r="F6" s="54" t="s">
        <v>32</v>
      </c>
      <c r="G6" s="49">
        <v>0</v>
      </c>
      <c r="H6" s="50">
        <f t="shared" si="0"/>
        <v>1</v>
      </c>
      <c r="I6" s="75">
        <v>0</v>
      </c>
      <c r="J6" s="75">
        <f t="shared" si="1"/>
        <v>0</v>
      </c>
      <c r="K6" s="76">
        <v>0</v>
      </c>
      <c r="L6" s="77">
        <f t="shared" si="2"/>
        <v>0</v>
      </c>
      <c r="M6" s="78">
        <v>0</v>
      </c>
      <c r="N6" s="75">
        <f t="shared" si="3"/>
        <v>0</v>
      </c>
      <c r="O6" s="75">
        <f t="shared" si="4"/>
        <v>0</v>
      </c>
      <c r="P6" s="75">
        <f t="shared" si="5"/>
        <v>0</v>
      </c>
      <c r="Q6" s="376"/>
      <c r="R6" s="91"/>
      <c r="S6" s="29"/>
      <c r="T6" s="29"/>
    </row>
    <row r="7" spans="1:36" s="28" customFormat="1">
      <c r="A7" s="44">
        <f>IF(G7&lt;&gt;"",1+MAX($A$3:A6),"")</f>
        <v>3</v>
      </c>
      <c r="B7" s="45"/>
      <c r="C7" s="52"/>
      <c r="D7" s="53" t="s">
        <v>34</v>
      </c>
      <c r="E7" s="54">
        <v>1</v>
      </c>
      <c r="F7" s="54" t="s">
        <v>32</v>
      </c>
      <c r="G7" s="49">
        <v>0</v>
      </c>
      <c r="H7" s="50">
        <f t="shared" si="0"/>
        <v>1</v>
      </c>
      <c r="I7" s="75">
        <v>0</v>
      </c>
      <c r="J7" s="75">
        <f t="shared" si="1"/>
        <v>0</v>
      </c>
      <c r="K7" s="76">
        <v>0</v>
      </c>
      <c r="L7" s="77">
        <f t="shared" si="2"/>
        <v>0</v>
      </c>
      <c r="M7" s="78">
        <v>0</v>
      </c>
      <c r="N7" s="75">
        <f t="shared" si="3"/>
        <v>0</v>
      </c>
      <c r="O7" s="75">
        <f t="shared" si="4"/>
        <v>0</v>
      </c>
      <c r="P7" s="75">
        <f t="shared" si="5"/>
        <v>0</v>
      </c>
      <c r="Q7" s="376"/>
      <c r="R7" s="91"/>
      <c r="S7" s="29"/>
      <c r="T7" s="29"/>
    </row>
    <row r="8" spans="1:36" s="28" customFormat="1">
      <c r="A8" s="51">
        <f>IF(G8&lt;&gt;"",1+MAX($A$3:A7),"")</f>
        <v>4</v>
      </c>
      <c r="B8" s="45"/>
      <c r="C8" s="52"/>
      <c r="D8" s="53" t="s">
        <v>35</v>
      </c>
      <c r="E8" s="54">
        <v>1</v>
      </c>
      <c r="F8" s="54" t="s">
        <v>32</v>
      </c>
      <c r="G8" s="49">
        <v>0</v>
      </c>
      <c r="H8" s="50">
        <f t="shared" si="0"/>
        <v>1</v>
      </c>
      <c r="I8" s="75">
        <v>0</v>
      </c>
      <c r="J8" s="75">
        <f t="shared" si="1"/>
        <v>0</v>
      </c>
      <c r="K8" s="76">
        <v>0</v>
      </c>
      <c r="L8" s="77">
        <f t="shared" si="2"/>
        <v>0</v>
      </c>
      <c r="M8" s="78">
        <v>0</v>
      </c>
      <c r="N8" s="75">
        <f t="shared" si="3"/>
        <v>0</v>
      </c>
      <c r="O8" s="75">
        <f t="shared" si="4"/>
        <v>0</v>
      </c>
      <c r="P8" s="75">
        <f t="shared" si="5"/>
        <v>0</v>
      </c>
      <c r="Q8" s="376"/>
      <c r="R8" s="91"/>
    </row>
    <row r="9" spans="1:36" s="28" customFormat="1">
      <c r="A9" s="44">
        <f>IF(G9&lt;&gt;"",1+MAX($A$3:A8),"")</f>
        <v>5</v>
      </c>
      <c r="B9" s="45"/>
      <c r="C9" s="52"/>
      <c r="D9" s="53" t="s">
        <v>36</v>
      </c>
      <c r="E9" s="54">
        <v>1</v>
      </c>
      <c r="F9" s="54" t="s">
        <v>32</v>
      </c>
      <c r="G9" s="49">
        <v>0</v>
      </c>
      <c r="H9" s="50">
        <f t="shared" si="0"/>
        <v>1</v>
      </c>
      <c r="I9" s="75">
        <v>0</v>
      </c>
      <c r="J9" s="75">
        <f t="shared" si="1"/>
        <v>0</v>
      </c>
      <c r="K9" s="76">
        <v>0</v>
      </c>
      <c r="L9" s="77">
        <f t="shared" si="2"/>
        <v>0</v>
      </c>
      <c r="M9" s="78">
        <v>0</v>
      </c>
      <c r="N9" s="75">
        <f t="shared" si="3"/>
        <v>0</v>
      </c>
      <c r="O9" s="75">
        <f t="shared" si="4"/>
        <v>0</v>
      </c>
      <c r="P9" s="75">
        <f t="shared" si="5"/>
        <v>0</v>
      </c>
      <c r="Q9" s="376"/>
      <c r="R9" s="91"/>
    </row>
    <row r="10" spans="1:36" s="28" customFormat="1">
      <c r="A10" s="51">
        <f>IF(G10&lt;&gt;"",1+MAX($A$3:A9),"")</f>
        <v>6</v>
      </c>
      <c r="B10" s="45"/>
      <c r="C10" s="52"/>
      <c r="D10" s="53" t="s">
        <v>37</v>
      </c>
      <c r="E10" s="54">
        <v>1</v>
      </c>
      <c r="F10" s="54" t="s">
        <v>32</v>
      </c>
      <c r="G10" s="49">
        <v>0</v>
      </c>
      <c r="H10" s="50">
        <f t="shared" si="0"/>
        <v>1</v>
      </c>
      <c r="I10" s="75">
        <v>0</v>
      </c>
      <c r="J10" s="75">
        <f t="shared" si="1"/>
        <v>0</v>
      </c>
      <c r="K10" s="76">
        <v>0</v>
      </c>
      <c r="L10" s="77">
        <f t="shared" si="2"/>
        <v>0</v>
      </c>
      <c r="M10" s="78">
        <v>0</v>
      </c>
      <c r="N10" s="75">
        <f t="shared" si="3"/>
        <v>0</v>
      </c>
      <c r="O10" s="75">
        <f t="shared" si="4"/>
        <v>0</v>
      </c>
      <c r="P10" s="75">
        <f t="shared" si="5"/>
        <v>0</v>
      </c>
      <c r="Q10" s="376"/>
      <c r="R10" s="91"/>
    </row>
    <row r="11" spans="1:36" s="28" customFormat="1">
      <c r="A11" s="44">
        <f>IF(G11&lt;&gt;"",1+MAX($A$3:A10),"")</f>
        <v>7</v>
      </c>
      <c r="B11" s="45"/>
      <c r="C11" s="55"/>
      <c r="D11" s="56" t="s">
        <v>38</v>
      </c>
      <c r="E11" s="57">
        <v>1</v>
      </c>
      <c r="F11" s="57" t="s">
        <v>32</v>
      </c>
      <c r="G11" s="49">
        <v>0</v>
      </c>
      <c r="H11" s="50">
        <f t="shared" si="0"/>
        <v>1</v>
      </c>
      <c r="I11" s="75">
        <v>0</v>
      </c>
      <c r="J11" s="75">
        <f t="shared" si="1"/>
        <v>0</v>
      </c>
      <c r="K11" s="76">
        <v>0</v>
      </c>
      <c r="L11" s="77">
        <f t="shared" si="2"/>
        <v>0</v>
      </c>
      <c r="M11" s="78">
        <v>0</v>
      </c>
      <c r="N11" s="75">
        <f t="shared" si="3"/>
        <v>0</v>
      </c>
      <c r="O11" s="75">
        <f t="shared" si="4"/>
        <v>0</v>
      </c>
      <c r="P11" s="75">
        <f t="shared" si="5"/>
        <v>0</v>
      </c>
      <c r="Q11" s="377"/>
      <c r="R11" s="91"/>
    </row>
    <row r="12" spans="1:36" s="27" customFormat="1">
      <c r="A12" s="51" t="str">
        <f>IF(G12&lt;&gt;"",1+MAX($A$3:A11),"")</f>
        <v/>
      </c>
      <c r="B12" s="45"/>
      <c r="C12" s="58"/>
      <c r="D12" s="56"/>
      <c r="E12" s="57"/>
      <c r="F12" s="57"/>
      <c r="G12" s="59"/>
      <c r="H12" s="60"/>
      <c r="I12" s="79"/>
      <c r="J12" s="79"/>
      <c r="K12" s="80"/>
      <c r="L12" s="81"/>
      <c r="M12" s="82"/>
      <c r="N12" s="79"/>
      <c r="O12" s="79"/>
      <c r="P12" s="79"/>
      <c r="Q12" s="90"/>
      <c r="R12" s="92"/>
    </row>
    <row r="13" spans="1:36" s="29" customFormat="1">
      <c r="A13" s="44" t="str">
        <f>IF(G13&lt;&gt;"",1+MAX($A$3:A12),"")</f>
        <v/>
      </c>
      <c r="B13" s="58"/>
      <c r="C13" s="61"/>
      <c r="D13" s="62" t="s">
        <v>39</v>
      </c>
      <c r="E13" s="63"/>
      <c r="F13" s="64"/>
      <c r="G13" s="64"/>
      <c r="H13" s="64"/>
      <c r="I13" s="83"/>
      <c r="J13" s="83"/>
      <c r="K13" s="64"/>
      <c r="L13" s="64"/>
      <c r="M13" s="83"/>
      <c r="N13" s="83"/>
      <c r="O13" s="83"/>
      <c r="P13" s="83"/>
      <c r="Q13" s="93"/>
      <c r="R13" s="94">
        <f>SUM(Q4:Q13)</f>
        <v>2400</v>
      </c>
    </row>
    <row r="14" spans="1:36" s="29" customFormat="1">
      <c r="A14" s="51" t="str">
        <f>IF(G14&lt;&gt;"",1+MAX($A$3:A13),"")</f>
        <v/>
      </c>
      <c r="B14" s="65"/>
      <c r="C14" s="65"/>
      <c r="D14" s="65"/>
      <c r="E14" s="65"/>
      <c r="F14" s="65"/>
      <c r="G14" s="65"/>
      <c r="H14" s="65"/>
      <c r="I14" s="65"/>
      <c r="J14" s="65"/>
      <c r="K14" s="65"/>
      <c r="L14" s="65"/>
      <c r="M14" s="65"/>
      <c r="N14" s="65"/>
      <c r="O14" s="65"/>
      <c r="P14" s="65"/>
      <c r="Q14" s="65"/>
      <c r="R14" s="95"/>
    </row>
    <row r="15" spans="1:36" s="30" customFormat="1">
      <c r="A15" s="66" t="str">
        <f>IF(G15&lt;&gt;"",1+MAX($A$3:A14),"")</f>
        <v/>
      </c>
      <c r="B15" s="66"/>
      <c r="C15" s="66">
        <v>22</v>
      </c>
      <c r="D15" s="67" t="s">
        <v>40</v>
      </c>
      <c r="E15" s="66"/>
      <c r="F15" s="66"/>
      <c r="G15" s="66"/>
      <c r="H15" s="66"/>
      <c r="I15" s="66"/>
      <c r="J15" s="66"/>
      <c r="K15" s="66"/>
      <c r="L15" s="66"/>
      <c r="M15" s="66"/>
      <c r="N15" s="66"/>
      <c r="O15" s="66"/>
      <c r="P15" s="66"/>
      <c r="Q15" s="96"/>
      <c r="R15" s="97"/>
      <c r="S15" s="98"/>
    </row>
    <row r="16" spans="1:36" s="30" customFormat="1">
      <c r="A16" s="51" t="str">
        <f>IF(G16&lt;&gt;"",1+MAX($A$3:A15),"")</f>
        <v/>
      </c>
      <c r="B16" s="68"/>
      <c r="C16" s="69"/>
      <c r="D16" s="70" t="s">
        <v>41</v>
      </c>
      <c r="E16" s="71"/>
      <c r="F16" s="54"/>
      <c r="G16" s="72"/>
      <c r="H16" s="73"/>
      <c r="I16" s="79"/>
      <c r="J16" s="75"/>
      <c r="K16" s="76"/>
      <c r="L16" s="77"/>
      <c r="M16" s="78"/>
      <c r="N16" s="75"/>
      <c r="O16" s="75"/>
      <c r="P16" s="75"/>
      <c r="Q16" s="99"/>
      <c r="R16" s="91"/>
      <c r="S16" s="100"/>
      <c r="T16" s="100"/>
      <c r="U16" s="100"/>
      <c r="V16" s="100"/>
      <c r="W16" s="100"/>
      <c r="X16" s="100"/>
      <c r="Y16" s="100"/>
      <c r="Z16" s="100"/>
      <c r="AA16" s="100"/>
      <c r="AB16" s="100"/>
      <c r="AC16" s="100"/>
      <c r="AD16" s="100"/>
      <c r="AE16" s="100"/>
      <c r="AF16" s="100"/>
      <c r="AG16" s="100"/>
      <c r="AH16" s="100"/>
      <c r="AI16" s="100"/>
      <c r="AJ16" s="100"/>
    </row>
    <row r="17" spans="1:36" s="30" customFormat="1" ht="31.2">
      <c r="A17" s="44" t="str">
        <f>IF(G17&lt;&gt;"",1+MAX($A$3:A16),"")</f>
        <v/>
      </c>
      <c r="B17" s="68"/>
      <c r="C17" s="69"/>
      <c r="D17" s="74" t="s">
        <v>42</v>
      </c>
      <c r="E17" s="71"/>
      <c r="F17" s="54"/>
      <c r="G17" s="72"/>
      <c r="H17" s="73"/>
      <c r="I17" s="79"/>
      <c r="J17" s="75"/>
      <c r="K17" s="76"/>
      <c r="L17" s="77"/>
      <c r="M17" s="78"/>
      <c r="N17" s="75"/>
      <c r="O17" s="75"/>
      <c r="P17" s="75"/>
      <c r="Q17" s="99"/>
      <c r="R17" s="91"/>
      <c r="S17" s="100"/>
      <c r="T17" s="100"/>
      <c r="U17" s="100"/>
      <c r="V17" s="100"/>
      <c r="W17" s="100"/>
      <c r="X17" s="100"/>
      <c r="Y17" s="100"/>
      <c r="Z17" s="100"/>
      <c r="AA17" s="100"/>
      <c r="AB17" s="100"/>
      <c r="AC17" s="100"/>
      <c r="AD17" s="100"/>
      <c r="AE17" s="100"/>
      <c r="AF17" s="100"/>
      <c r="AG17" s="100"/>
      <c r="AH17" s="100"/>
      <c r="AI17" s="100"/>
      <c r="AJ17" s="100"/>
    </row>
    <row r="18" spans="1:36" s="30" customFormat="1">
      <c r="A18" s="51">
        <f>IF(G18&lt;&gt;"",1+MAX($A$3:A17),"")</f>
        <v>8</v>
      </c>
      <c r="B18" s="68"/>
      <c r="C18" s="69"/>
      <c r="D18" s="53" t="s">
        <v>46</v>
      </c>
      <c r="E18" s="71">
        <v>10.87</v>
      </c>
      <c r="F18" s="54" t="s">
        <v>44</v>
      </c>
      <c r="G18" s="72">
        <v>0.05</v>
      </c>
      <c r="H18" s="73">
        <f>E18*(1+G18)</f>
        <v>11.413500000000001</v>
      </c>
      <c r="I18" s="205">
        <v>5.4</v>
      </c>
      <c r="J18" s="205">
        <f t="shared" ref="J18" si="6">I18*H18</f>
        <v>61.632900000000006</v>
      </c>
      <c r="K18" s="206">
        <v>7.4999999999999997E-2</v>
      </c>
      <c r="L18" s="207">
        <f t="shared" ref="L18" si="7">+K18*H18</f>
        <v>0.85601250000000007</v>
      </c>
      <c r="M18" s="208">
        <f>'LABOR SHEET'!C$5</f>
        <v>100</v>
      </c>
      <c r="N18" s="205">
        <f t="shared" ref="N18" si="8">K18*M18</f>
        <v>7.5</v>
      </c>
      <c r="O18" s="205">
        <f t="shared" ref="O18" si="9">M18*L18</f>
        <v>85.601250000000007</v>
      </c>
      <c r="P18" s="205">
        <f t="shared" ref="P18" si="10">I18+N18</f>
        <v>12.9</v>
      </c>
      <c r="Q18" s="248">
        <f t="shared" ref="Q18" si="11">P18*H18</f>
        <v>147.23415000000003</v>
      </c>
      <c r="R18" s="91"/>
      <c r="S18" s="100"/>
      <c r="T18" s="100"/>
      <c r="U18" s="100"/>
      <c r="V18" s="100"/>
      <c r="W18" s="100"/>
      <c r="X18" s="100"/>
      <c r="Y18" s="100"/>
      <c r="Z18" s="100"/>
      <c r="AA18" s="100"/>
      <c r="AB18" s="100"/>
      <c r="AC18" s="100"/>
      <c r="AD18" s="100"/>
      <c r="AE18" s="100"/>
      <c r="AF18" s="100"/>
      <c r="AG18" s="100"/>
      <c r="AH18" s="100"/>
      <c r="AI18" s="100"/>
      <c r="AJ18" s="100"/>
    </row>
    <row r="19" spans="1:36" s="30" customFormat="1">
      <c r="A19" s="44" t="str">
        <f>IF(G19&lt;&gt;"",1+MAX($A$3:A18),"")</f>
        <v/>
      </c>
      <c r="B19" s="68"/>
      <c r="C19" s="69"/>
      <c r="D19" s="53"/>
      <c r="E19" s="71"/>
      <c r="F19" s="54"/>
      <c r="G19" s="72"/>
      <c r="H19" s="73"/>
      <c r="I19" s="79"/>
      <c r="J19" s="75"/>
      <c r="K19" s="76"/>
      <c r="L19" s="77"/>
      <c r="M19" s="78"/>
      <c r="N19" s="75"/>
      <c r="O19" s="75"/>
      <c r="P19" s="75"/>
      <c r="Q19" s="99"/>
      <c r="R19" s="91"/>
      <c r="S19" s="100"/>
      <c r="T19" s="100"/>
      <c r="U19" s="100"/>
      <c r="V19" s="100"/>
      <c r="W19" s="100"/>
      <c r="X19" s="100"/>
      <c r="Y19" s="100"/>
      <c r="Z19" s="100"/>
      <c r="AA19" s="100"/>
      <c r="AB19" s="100"/>
      <c r="AC19" s="100"/>
      <c r="AD19" s="100"/>
      <c r="AE19" s="100"/>
      <c r="AF19" s="100"/>
      <c r="AG19" s="100"/>
      <c r="AH19" s="100"/>
      <c r="AI19" s="100"/>
      <c r="AJ19" s="100"/>
    </row>
    <row r="20" spans="1:36" s="30" customFormat="1">
      <c r="A20" s="51" t="str">
        <f>IF(G20&lt;&gt;"",1+MAX($A$3:A19),"")</f>
        <v/>
      </c>
      <c r="B20" s="68"/>
      <c r="C20" s="69"/>
      <c r="D20" s="70" t="s">
        <v>156</v>
      </c>
      <c r="E20" s="71"/>
      <c r="F20" s="54"/>
      <c r="G20" s="72"/>
      <c r="H20" s="73"/>
      <c r="I20" s="79"/>
      <c r="J20" s="75"/>
      <c r="K20" s="76"/>
      <c r="L20" s="77"/>
      <c r="M20" s="78"/>
      <c r="N20" s="75"/>
      <c r="O20" s="75"/>
      <c r="P20" s="75"/>
      <c r="Q20" s="99"/>
      <c r="R20" s="91"/>
      <c r="S20" s="100"/>
      <c r="T20" s="100"/>
      <c r="U20" s="100"/>
      <c r="V20" s="100"/>
      <c r="W20" s="100"/>
      <c r="X20" s="100"/>
      <c r="Y20" s="100"/>
      <c r="Z20" s="100"/>
      <c r="AA20" s="100"/>
      <c r="AB20" s="100"/>
      <c r="AC20" s="100"/>
      <c r="AD20" s="100"/>
      <c r="AE20" s="100"/>
      <c r="AF20" s="100"/>
      <c r="AG20" s="100"/>
      <c r="AH20" s="100"/>
      <c r="AI20" s="100"/>
      <c r="AJ20" s="100"/>
    </row>
    <row r="21" spans="1:36" s="30" customFormat="1" ht="31.2">
      <c r="A21" s="44" t="str">
        <f>IF(G21&lt;&gt;"",1+MAX($A$3:A20),"")</f>
        <v/>
      </c>
      <c r="B21" s="68"/>
      <c r="C21" s="69"/>
      <c r="D21" s="74" t="s">
        <v>48</v>
      </c>
      <c r="E21" s="71"/>
      <c r="F21" s="54"/>
      <c r="G21" s="72"/>
      <c r="H21" s="73"/>
      <c r="I21" s="79"/>
      <c r="J21" s="75"/>
      <c r="K21" s="76"/>
      <c r="L21" s="77"/>
      <c r="M21" s="78"/>
      <c r="N21" s="75"/>
      <c r="O21" s="75"/>
      <c r="P21" s="75"/>
      <c r="Q21" s="99"/>
      <c r="R21" s="91"/>
      <c r="S21" s="100"/>
      <c r="T21" s="100"/>
      <c r="U21" s="100"/>
      <c r="V21" s="100"/>
      <c r="W21" s="100"/>
      <c r="X21" s="100"/>
      <c r="Y21" s="100"/>
      <c r="Z21" s="100"/>
      <c r="AA21" s="100"/>
      <c r="AB21" s="100"/>
      <c r="AC21" s="100"/>
      <c r="AD21" s="100"/>
      <c r="AE21" s="100"/>
      <c r="AF21" s="100"/>
      <c r="AG21" s="100"/>
      <c r="AH21" s="100"/>
      <c r="AI21" s="100"/>
      <c r="AJ21" s="100"/>
    </row>
    <row r="22" spans="1:36" s="30" customFormat="1">
      <c r="A22" s="51">
        <f>IF(G22&lt;&gt;"",1+MAX($A$3:A21),"")</f>
        <v>9</v>
      </c>
      <c r="B22" s="68"/>
      <c r="C22" s="69"/>
      <c r="D22" s="53" t="s">
        <v>46</v>
      </c>
      <c r="E22" s="71">
        <v>16.55</v>
      </c>
      <c r="F22" s="54" t="s">
        <v>44</v>
      </c>
      <c r="G22" s="72">
        <v>0.05</v>
      </c>
      <c r="H22" s="73">
        <f>E22*(1+G22)</f>
        <v>17.377500000000001</v>
      </c>
      <c r="I22" s="205">
        <v>8.15</v>
      </c>
      <c r="J22" s="205">
        <f t="shared" ref="J22" si="12">I22*H22</f>
        <v>141.62662500000002</v>
      </c>
      <c r="K22" s="206">
        <v>0.30199999999999999</v>
      </c>
      <c r="L22" s="207">
        <f t="shared" ref="L22" si="13">+K22*H22</f>
        <v>5.248005</v>
      </c>
      <c r="M22" s="208">
        <f>'LABOR SHEET'!C$5</f>
        <v>100</v>
      </c>
      <c r="N22" s="205">
        <f t="shared" ref="N22" si="14">K22*M22</f>
        <v>30.2</v>
      </c>
      <c r="O22" s="205">
        <f t="shared" ref="O22" si="15">M22*L22</f>
        <v>524.80050000000006</v>
      </c>
      <c r="P22" s="205">
        <f t="shared" ref="P22" si="16">I22+N22</f>
        <v>38.35</v>
      </c>
      <c r="Q22" s="248">
        <f t="shared" ref="Q22" si="17">P22*H22</f>
        <v>666.42712500000005</v>
      </c>
      <c r="R22" s="91"/>
      <c r="S22" s="100"/>
      <c r="T22" s="100"/>
      <c r="U22" s="100"/>
      <c r="V22" s="100"/>
      <c r="W22" s="100"/>
      <c r="X22" s="100"/>
      <c r="Y22" s="100"/>
      <c r="Z22" s="100"/>
      <c r="AA22" s="100"/>
      <c r="AB22" s="100"/>
      <c r="AC22" s="100"/>
      <c r="AD22" s="100"/>
      <c r="AE22" s="100"/>
      <c r="AF22" s="100"/>
      <c r="AG22" s="100"/>
      <c r="AH22" s="100"/>
      <c r="AI22" s="100"/>
      <c r="AJ22" s="100"/>
    </row>
    <row r="23" spans="1:36" s="30" customFormat="1">
      <c r="A23" s="44" t="str">
        <f>IF(G23&lt;&gt;"",1+MAX($A$3:A22),"")</f>
        <v/>
      </c>
      <c r="B23" s="68"/>
      <c r="C23" s="69"/>
      <c r="D23" s="53"/>
      <c r="E23" s="71"/>
      <c r="F23" s="54"/>
      <c r="G23" s="72"/>
      <c r="H23" s="73"/>
      <c r="I23" s="79"/>
      <c r="J23" s="75"/>
      <c r="K23" s="76"/>
      <c r="L23" s="77"/>
      <c r="M23" s="78"/>
      <c r="N23" s="75"/>
      <c r="O23" s="75"/>
      <c r="P23" s="75"/>
      <c r="Q23" s="99"/>
      <c r="R23" s="91"/>
      <c r="S23" s="100"/>
      <c r="T23" s="100"/>
      <c r="U23" s="100"/>
      <c r="V23" s="100"/>
      <c r="W23" s="100"/>
      <c r="X23" s="100"/>
      <c r="Y23" s="100"/>
      <c r="Z23" s="100"/>
      <c r="AA23" s="100"/>
      <c r="AB23" s="100"/>
      <c r="AC23" s="100"/>
      <c r="AD23" s="100"/>
      <c r="AE23" s="100"/>
      <c r="AF23" s="100"/>
      <c r="AG23" s="100"/>
      <c r="AH23" s="100"/>
      <c r="AI23" s="100"/>
      <c r="AJ23" s="100"/>
    </row>
    <row r="24" spans="1:36" s="30" customFormat="1">
      <c r="A24" s="51" t="str">
        <f>IF(G24&lt;&gt;"",1+MAX($A$3:A23),"")</f>
        <v/>
      </c>
      <c r="B24" s="68"/>
      <c r="C24" s="69"/>
      <c r="D24" s="70" t="s">
        <v>165</v>
      </c>
      <c r="E24" s="71"/>
      <c r="F24" s="54"/>
      <c r="G24" s="72"/>
      <c r="H24" s="73"/>
      <c r="I24" s="79"/>
      <c r="J24" s="75"/>
      <c r="K24" s="76"/>
      <c r="L24" s="77"/>
      <c r="M24" s="78"/>
      <c r="N24" s="75"/>
      <c r="O24" s="75"/>
      <c r="P24" s="75"/>
      <c r="Q24" s="99"/>
      <c r="R24" s="91"/>
      <c r="S24" s="100"/>
      <c r="T24" s="100"/>
      <c r="U24" s="100"/>
      <c r="V24" s="100"/>
      <c r="W24" s="100"/>
      <c r="X24" s="100"/>
      <c r="Y24" s="100"/>
      <c r="Z24" s="100"/>
      <c r="AA24" s="100"/>
      <c r="AB24" s="100"/>
      <c r="AC24" s="100"/>
      <c r="AD24" s="100"/>
      <c r="AE24" s="100"/>
      <c r="AF24" s="100"/>
      <c r="AG24" s="100"/>
      <c r="AH24" s="100"/>
      <c r="AI24" s="100"/>
      <c r="AJ24" s="100"/>
    </row>
    <row r="25" spans="1:36" s="30" customFormat="1" ht="31.2">
      <c r="A25" s="44" t="str">
        <f>IF(G25&lt;&gt;"",1+MAX($A$3:A24),"")</f>
        <v/>
      </c>
      <c r="B25" s="68"/>
      <c r="C25" s="69"/>
      <c r="D25" s="74" t="s">
        <v>48</v>
      </c>
      <c r="E25" s="71"/>
      <c r="F25" s="54"/>
      <c r="G25" s="72"/>
      <c r="H25" s="73"/>
      <c r="I25" s="79"/>
      <c r="J25" s="75"/>
      <c r="K25" s="76"/>
      <c r="L25" s="77"/>
      <c r="M25" s="78"/>
      <c r="N25" s="75"/>
      <c r="O25" s="75"/>
      <c r="P25" s="75"/>
      <c r="Q25" s="99"/>
      <c r="R25" s="91"/>
      <c r="S25" s="100"/>
      <c r="T25" s="100"/>
      <c r="U25" s="100"/>
      <c r="V25" s="100"/>
      <c r="W25" s="100"/>
      <c r="X25" s="100"/>
      <c r="Y25" s="100"/>
      <c r="Z25" s="100"/>
      <c r="AA25" s="100"/>
      <c r="AB25" s="100"/>
      <c r="AC25" s="100"/>
      <c r="AD25" s="100"/>
      <c r="AE25" s="100"/>
      <c r="AF25" s="100"/>
      <c r="AG25" s="100"/>
      <c r="AH25" s="100"/>
      <c r="AI25" s="100"/>
      <c r="AJ25" s="100"/>
    </row>
    <row r="26" spans="1:36" s="30" customFormat="1">
      <c r="A26" s="51">
        <f>IF(G26&lt;&gt;"",1+MAX($A$3:A25),"")</f>
        <v>10</v>
      </c>
      <c r="B26" s="68"/>
      <c r="C26" s="69"/>
      <c r="D26" s="53" t="s">
        <v>166</v>
      </c>
      <c r="E26" s="71">
        <v>105.5</v>
      </c>
      <c r="F26" s="54" t="s">
        <v>44</v>
      </c>
      <c r="G26" s="72">
        <v>0.05</v>
      </c>
      <c r="H26" s="73">
        <f>E26*(1+G26)</f>
        <v>110.77500000000001</v>
      </c>
      <c r="I26" s="205">
        <v>10.45</v>
      </c>
      <c r="J26" s="205">
        <f t="shared" ref="J26" si="18">I26*H26</f>
        <v>1157.5987499999999</v>
      </c>
      <c r="K26" s="206">
        <v>0.33300000000000002</v>
      </c>
      <c r="L26" s="207">
        <f t="shared" ref="L26" si="19">+K26*H26</f>
        <v>36.888075000000001</v>
      </c>
      <c r="M26" s="208">
        <f>'LABOR SHEET'!C$5</f>
        <v>100</v>
      </c>
      <c r="N26" s="205">
        <f t="shared" ref="N26" si="20">K26*M26</f>
        <v>33.300000000000004</v>
      </c>
      <c r="O26" s="205">
        <f t="shared" ref="O26" si="21">M26*L26</f>
        <v>3688.8074999999999</v>
      </c>
      <c r="P26" s="205">
        <f t="shared" ref="P26" si="22">I26+N26</f>
        <v>43.75</v>
      </c>
      <c r="Q26" s="248">
        <f t="shared" ref="Q26" si="23">P26*H26</f>
        <v>4846.40625</v>
      </c>
      <c r="R26" s="91"/>
      <c r="S26" s="100"/>
      <c r="T26" s="100"/>
      <c r="U26" s="100"/>
      <c r="V26" s="100"/>
      <c r="W26" s="100"/>
      <c r="X26" s="100"/>
      <c r="Y26" s="100"/>
      <c r="Z26" s="100"/>
      <c r="AA26" s="100"/>
      <c r="AB26" s="100"/>
      <c r="AC26" s="100"/>
      <c r="AD26" s="100"/>
      <c r="AE26" s="100"/>
      <c r="AF26" s="100"/>
      <c r="AG26" s="100"/>
      <c r="AH26" s="100"/>
      <c r="AI26" s="100"/>
      <c r="AJ26" s="100"/>
    </row>
    <row r="27" spans="1:36" s="30" customFormat="1">
      <c r="A27" s="44" t="str">
        <f>IF(G27&lt;&gt;"",1+MAX($A$3:A26),"")</f>
        <v/>
      </c>
      <c r="B27" s="68"/>
      <c r="C27" s="69"/>
      <c r="D27" s="53"/>
      <c r="E27" s="71"/>
      <c r="F27" s="54"/>
      <c r="G27" s="72"/>
      <c r="H27" s="73"/>
      <c r="I27" s="79"/>
      <c r="J27" s="75"/>
      <c r="K27" s="76"/>
      <c r="L27" s="77"/>
      <c r="M27" s="78"/>
      <c r="N27" s="75"/>
      <c r="O27" s="75"/>
      <c r="P27" s="75"/>
      <c r="Q27" s="99"/>
      <c r="R27" s="91"/>
      <c r="S27" s="100"/>
      <c r="T27" s="100"/>
      <c r="U27" s="100"/>
      <c r="V27" s="100"/>
      <c r="W27" s="100"/>
      <c r="X27" s="100"/>
      <c r="Y27" s="100"/>
      <c r="Z27" s="100"/>
      <c r="AA27" s="100"/>
      <c r="AB27" s="100"/>
      <c r="AC27" s="100"/>
      <c r="AD27" s="100"/>
      <c r="AE27" s="100"/>
      <c r="AF27" s="100"/>
      <c r="AG27" s="100"/>
      <c r="AH27" s="100"/>
      <c r="AI27" s="100"/>
      <c r="AJ27" s="100"/>
    </row>
    <row r="28" spans="1:36" s="30" customFormat="1">
      <c r="A28" s="51" t="str">
        <f>IF(G28&lt;&gt;"",1+MAX($A$3:A27),"")</f>
        <v/>
      </c>
      <c r="B28" s="68"/>
      <c r="C28" s="69"/>
      <c r="D28" s="70" t="s">
        <v>57</v>
      </c>
      <c r="E28" s="71"/>
      <c r="F28" s="54"/>
      <c r="G28" s="72"/>
      <c r="H28" s="73"/>
      <c r="I28" s="79"/>
      <c r="J28" s="75"/>
      <c r="K28" s="76"/>
      <c r="L28" s="77"/>
      <c r="M28" s="78"/>
      <c r="N28" s="75"/>
      <c r="O28" s="75"/>
      <c r="P28" s="75"/>
      <c r="Q28" s="99"/>
      <c r="R28" s="91"/>
      <c r="S28" s="100"/>
      <c r="T28" s="100"/>
      <c r="U28" s="100"/>
      <c r="V28" s="100"/>
      <c r="W28" s="100"/>
      <c r="X28" s="100"/>
      <c r="Y28" s="100"/>
      <c r="Z28" s="100"/>
      <c r="AA28" s="100"/>
      <c r="AB28" s="100"/>
      <c r="AC28" s="100"/>
      <c r="AD28" s="100"/>
      <c r="AE28" s="100"/>
      <c r="AF28" s="100"/>
      <c r="AG28" s="100"/>
      <c r="AH28" s="100"/>
      <c r="AI28" s="100"/>
      <c r="AJ28" s="100"/>
    </row>
    <row r="29" spans="1:36" s="30" customFormat="1" ht="31.2">
      <c r="A29" s="44" t="str">
        <f>IF(G29&lt;&gt;"",1+MAX($A$3:A28),"")</f>
        <v/>
      </c>
      <c r="B29" s="68"/>
      <c r="C29" s="69"/>
      <c r="D29" s="74" t="s">
        <v>58</v>
      </c>
      <c r="E29" s="71"/>
      <c r="F29" s="54"/>
      <c r="G29" s="72"/>
      <c r="H29" s="73"/>
      <c r="I29" s="79"/>
      <c r="J29" s="75"/>
      <c r="K29" s="76"/>
      <c r="L29" s="77"/>
      <c r="M29" s="78"/>
      <c r="N29" s="75"/>
      <c r="O29" s="75"/>
      <c r="P29" s="75"/>
      <c r="Q29" s="99"/>
      <c r="R29" s="91"/>
      <c r="S29" s="100"/>
      <c r="T29" s="100"/>
      <c r="U29" s="100"/>
      <c r="V29" s="100"/>
      <c r="W29" s="100"/>
      <c r="X29" s="100"/>
      <c r="Y29" s="100"/>
      <c r="Z29" s="100"/>
      <c r="AA29" s="100"/>
      <c r="AB29" s="100"/>
      <c r="AC29" s="100"/>
      <c r="AD29" s="100"/>
      <c r="AE29" s="100"/>
      <c r="AF29" s="100"/>
      <c r="AG29" s="100"/>
      <c r="AH29" s="100"/>
      <c r="AI29" s="100"/>
      <c r="AJ29" s="100"/>
    </row>
    <row r="30" spans="1:36" s="30" customFormat="1">
      <c r="A30" s="51">
        <f>IF(G30&lt;&gt;"",1+MAX($A$3:A29),"")</f>
        <v>11</v>
      </c>
      <c r="B30" s="68"/>
      <c r="C30" s="69"/>
      <c r="D30" s="53" t="s">
        <v>59</v>
      </c>
      <c r="E30" s="71">
        <v>13.16</v>
      </c>
      <c r="F30" s="54" t="s">
        <v>44</v>
      </c>
      <c r="G30" s="72">
        <v>0.05</v>
      </c>
      <c r="H30" s="73">
        <f>E30*(1+G30)</f>
        <v>13.818</v>
      </c>
      <c r="I30" s="205">
        <v>18.8</v>
      </c>
      <c r="J30" s="205">
        <f t="shared" ref="J30" si="24">I30*H30</f>
        <v>259.77839999999998</v>
      </c>
      <c r="K30" s="206">
        <v>0.19</v>
      </c>
      <c r="L30" s="207">
        <f t="shared" ref="L30" si="25">+K30*H30</f>
        <v>2.6254200000000001</v>
      </c>
      <c r="M30" s="208">
        <f>'LABOR SHEET'!C$5</f>
        <v>100</v>
      </c>
      <c r="N30" s="205">
        <f t="shared" ref="N30" si="26">K30*M30</f>
        <v>19</v>
      </c>
      <c r="O30" s="205">
        <f t="shared" ref="O30" si="27">M30*L30</f>
        <v>262.54200000000003</v>
      </c>
      <c r="P30" s="205">
        <f t="shared" ref="P30" si="28">I30+N30</f>
        <v>37.799999999999997</v>
      </c>
      <c r="Q30" s="248">
        <f t="shared" ref="Q30" si="29">P30*H30</f>
        <v>522.32039999999995</v>
      </c>
      <c r="R30" s="91"/>
      <c r="S30" s="100"/>
      <c r="T30" s="100"/>
      <c r="U30" s="100"/>
      <c r="V30" s="100"/>
      <c r="W30" s="100"/>
      <c r="X30" s="100"/>
      <c r="Y30" s="100"/>
      <c r="Z30" s="100"/>
      <c r="AA30" s="100"/>
      <c r="AB30" s="100"/>
      <c r="AC30" s="100"/>
      <c r="AD30" s="100"/>
      <c r="AE30" s="100"/>
      <c r="AF30" s="100"/>
      <c r="AG30" s="100"/>
      <c r="AH30" s="100"/>
      <c r="AI30" s="100"/>
      <c r="AJ30" s="100"/>
    </row>
    <row r="31" spans="1:36" s="30" customFormat="1">
      <c r="A31" s="44">
        <f>IF(G31&lt;&gt;"",1+MAX($A$3:A30),"")</f>
        <v>12</v>
      </c>
      <c r="B31" s="68"/>
      <c r="C31" s="69"/>
      <c r="D31" s="53" t="s">
        <v>167</v>
      </c>
      <c r="E31" s="71">
        <v>15.44</v>
      </c>
      <c r="F31" s="54" t="s">
        <v>44</v>
      </c>
      <c r="G31" s="72">
        <v>0.05</v>
      </c>
      <c r="H31" s="73">
        <f>E31*(1+G31)</f>
        <v>16.212</v>
      </c>
      <c r="I31" s="205">
        <v>5.15</v>
      </c>
      <c r="J31" s="205">
        <f>I31*H31</f>
        <v>83.491799999999998</v>
      </c>
      <c r="K31" s="206">
        <v>0.105</v>
      </c>
      <c r="L31" s="207">
        <f>+K31*H31</f>
        <v>1.7022599999999999</v>
      </c>
      <c r="M31" s="208">
        <f>'LABOR SHEET'!C$5</f>
        <v>100</v>
      </c>
      <c r="N31" s="205">
        <f>K31*M31</f>
        <v>10.5</v>
      </c>
      <c r="O31" s="205">
        <f>M31*L31</f>
        <v>170.226</v>
      </c>
      <c r="P31" s="205">
        <f>I31+N31</f>
        <v>15.65</v>
      </c>
      <c r="Q31" s="248">
        <f>P31*H31</f>
        <v>253.71780000000001</v>
      </c>
      <c r="R31" s="91"/>
      <c r="S31" s="100"/>
      <c r="T31" s="100"/>
      <c r="U31" s="100"/>
      <c r="V31" s="100"/>
      <c r="W31" s="100"/>
      <c r="X31" s="100"/>
      <c r="Y31" s="100"/>
      <c r="Z31" s="100"/>
      <c r="AA31" s="100"/>
      <c r="AB31" s="100"/>
      <c r="AC31" s="100"/>
      <c r="AD31" s="100"/>
      <c r="AE31" s="100"/>
      <c r="AF31" s="100"/>
      <c r="AG31" s="100"/>
      <c r="AH31" s="100"/>
      <c r="AI31" s="100"/>
      <c r="AJ31" s="100"/>
    </row>
    <row r="32" spans="1:36" s="30" customFormat="1">
      <c r="A32" s="51" t="str">
        <f>IF(G32&lt;&gt;"",1+MAX($A$3:A31),"")</f>
        <v/>
      </c>
      <c r="B32" s="68"/>
      <c r="C32" s="69"/>
      <c r="D32" s="53"/>
      <c r="E32" s="71"/>
      <c r="F32" s="54"/>
      <c r="G32" s="72"/>
      <c r="H32" s="73"/>
      <c r="I32" s="79"/>
      <c r="J32" s="75"/>
      <c r="K32" s="76"/>
      <c r="L32" s="77"/>
      <c r="M32" s="78"/>
      <c r="N32" s="75"/>
      <c r="O32" s="75"/>
      <c r="P32" s="75"/>
      <c r="Q32" s="99"/>
      <c r="R32" s="91"/>
      <c r="S32" s="100"/>
      <c r="T32" s="100"/>
      <c r="U32" s="100"/>
      <c r="V32" s="100"/>
      <c r="W32" s="100"/>
      <c r="X32" s="100"/>
      <c r="Y32" s="100"/>
      <c r="Z32" s="100"/>
      <c r="AA32" s="100"/>
      <c r="AB32" s="100"/>
      <c r="AC32" s="100"/>
      <c r="AD32" s="100"/>
      <c r="AE32" s="100"/>
      <c r="AF32" s="100"/>
      <c r="AG32" s="100"/>
      <c r="AH32" s="100"/>
      <c r="AI32" s="100"/>
      <c r="AJ32" s="100"/>
    </row>
    <row r="33" spans="1:36" s="30" customFormat="1">
      <c r="A33" s="44" t="str">
        <f>IF(G33&lt;&gt;"",1+MAX($A$3:A32),"")</f>
        <v/>
      </c>
      <c r="B33" s="68"/>
      <c r="C33" s="69"/>
      <c r="D33" s="70" t="s">
        <v>61</v>
      </c>
      <c r="E33" s="71"/>
      <c r="F33" s="54"/>
      <c r="G33" s="72"/>
      <c r="H33" s="73"/>
      <c r="I33" s="79"/>
      <c r="J33" s="75"/>
      <c r="K33" s="76"/>
      <c r="L33" s="77"/>
      <c r="M33" s="78"/>
      <c r="N33" s="75"/>
      <c r="O33" s="75"/>
      <c r="P33" s="75"/>
      <c r="Q33" s="99"/>
      <c r="R33" s="91"/>
      <c r="S33" s="100"/>
      <c r="T33" s="100"/>
      <c r="U33" s="100"/>
      <c r="V33" s="100"/>
      <c r="W33" s="100"/>
      <c r="X33" s="100"/>
      <c r="Y33" s="100"/>
      <c r="Z33" s="100"/>
      <c r="AA33" s="100"/>
      <c r="AB33" s="100"/>
      <c r="AC33" s="100"/>
      <c r="AD33" s="100"/>
      <c r="AE33" s="100"/>
      <c r="AF33" s="100"/>
      <c r="AG33" s="100"/>
      <c r="AH33" s="100"/>
      <c r="AI33" s="100"/>
      <c r="AJ33" s="100"/>
    </row>
    <row r="34" spans="1:36" s="30" customFormat="1" ht="31.2">
      <c r="A34" s="51" t="str">
        <f>IF(G34&lt;&gt;"",1+MAX($A$3:A33),"")</f>
        <v/>
      </c>
      <c r="B34" s="68"/>
      <c r="C34" s="69"/>
      <c r="D34" s="74" t="s">
        <v>58</v>
      </c>
      <c r="E34" s="71"/>
      <c r="F34" s="54"/>
      <c r="G34" s="72"/>
      <c r="H34" s="73"/>
      <c r="I34" s="79"/>
      <c r="J34" s="75"/>
      <c r="K34" s="76"/>
      <c r="L34" s="77"/>
      <c r="M34" s="78"/>
      <c r="N34" s="75"/>
      <c r="O34" s="75"/>
      <c r="P34" s="75"/>
      <c r="Q34" s="99"/>
      <c r="R34" s="91"/>
      <c r="S34" s="100"/>
      <c r="T34" s="100"/>
      <c r="U34" s="100"/>
      <c r="V34" s="100"/>
      <c r="W34" s="100"/>
      <c r="X34" s="100"/>
      <c r="Y34" s="100"/>
      <c r="Z34" s="100"/>
      <c r="AA34" s="100"/>
      <c r="AB34" s="100"/>
      <c r="AC34" s="100"/>
      <c r="AD34" s="100"/>
      <c r="AE34" s="100"/>
      <c r="AF34" s="100"/>
      <c r="AG34" s="100"/>
      <c r="AH34" s="100"/>
      <c r="AI34" s="100"/>
      <c r="AJ34" s="100"/>
    </row>
    <row r="35" spans="1:36" s="30" customFormat="1">
      <c r="A35" s="44">
        <f>IF(G35&lt;&gt;"",1+MAX($A$3:A34),"")</f>
        <v>13</v>
      </c>
      <c r="B35" s="68"/>
      <c r="C35" s="69"/>
      <c r="D35" s="53" t="s">
        <v>62</v>
      </c>
      <c r="E35" s="71">
        <v>8.5</v>
      </c>
      <c r="F35" s="54" t="s">
        <v>44</v>
      </c>
      <c r="G35" s="72">
        <v>0.05</v>
      </c>
      <c r="H35" s="73">
        <f>E35*(1+G35)</f>
        <v>8.9250000000000007</v>
      </c>
      <c r="I35" s="205">
        <v>3.5</v>
      </c>
      <c r="J35" s="205">
        <f t="shared" ref="J35" si="30">I35*H35</f>
        <v>31.237500000000004</v>
      </c>
      <c r="K35" s="206">
        <v>9.9000000000000005E-2</v>
      </c>
      <c r="L35" s="207">
        <f t="shared" ref="L35" si="31">+K35*H35</f>
        <v>0.88357500000000011</v>
      </c>
      <c r="M35" s="208">
        <f>'LABOR SHEET'!C$5</f>
        <v>100</v>
      </c>
      <c r="N35" s="205">
        <f t="shared" ref="N35" si="32">K35*M35</f>
        <v>9.9</v>
      </c>
      <c r="O35" s="205">
        <f t="shared" ref="O35" si="33">M35*L35</f>
        <v>88.357500000000016</v>
      </c>
      <c r="P35" s="205">
        <f t="shared" ref="P35" si="34">I35+N35</f>
        <v>13.4</v>
      </c>
      <c r="Q35" s="248">
        <f t="shared" ref="Q35" si="35">P35*H35</f>
        <v>119.59500000000001</v>
      </c>
      <c r="R35" s="91"/>
      <c r="S35" s="100"/>
      <c r="T35" s="100"/>
      <c r="U35" s="100"/>
      <c r="V35" s="100"/>
      <c r="W35" s="100"/>
      <c r="X35" s="100"/>
      <c r="Y35" s="100"/>
      <c r="Z35" s="100"/>
      <c r="AA35" s="100"/>
      <c r="AB35" s="100"/>
      <c r="AC35" s="100"/>
      <c r="AD35" s="100"/>
      <c r="AE35" s="100"/>
      <c r="AF35" s="100"/>
      <c r="AG35" s="100"/>
      <c r="AH35" s="100"/>
      <c r="AI35" s="100"/>
      <c r="AJ35" s="100"/>
    </row>
    <row r="36" spans="1:36" s="30" customFormat="1">
      <c r="A36" s="51">
        <f>IF(G36&lt;&gt;"",1+MAX($A$3:A35),"")</f>
        <v>14</v>
      </c>
      <c r="B36" s="68"/>
      <c r="C36" s="69"/>
      <c r="D36" s="53" t="s">
        <v>59</v>
      </c>
      <c r="E36" s="71">
        <v>21.51</v>
      </c>
      <c r="F36" s="54" t="s">
        <v>44</v>
      </c>
      <c r="G36" s="72">
        <v>0.05</v>
      </c>
      <c r="H36" s="73">
        <f>E36*(1+G36)</f>
        <v>22.5855</v>
      </c>
      <c r="I36" s="205">
        <v>18.8</v>
      </c>
      <c r="J36" s="205">
        <f t="shared" ref="J36" si="36">I36*H36</f>
        <v>424.60739999999998</v>
      </c>
      <c r="K36" s="206">
        <v>0.19</v>
      </c>
      <c r="L36" s="207">
        <f t="shared" ref="L36" si="37">+K36*H36</f>
        <v>4.291245</v>
      </c>
      <c r="M36" s="208">
        <f>'LABOR SHEET'!C$5</f>
        <v>100</v>
      </c>
      <c r="N36" s="205">
        <f t="shared" ref="N36" si="38">K36*M36</f>
        <v>19</v>
      </c>
      <c r="O36" s="205">
        <f t="shared" ref="O36" si="39">M36*L36</f>
        <v>429.12450000000001</v>
      </c>
      <c r="P36" s="205">
        <f t="shared" ref="P36" si="40">I36+N36</f>
        <v>37.799999999999997</v>
      </c>
      <c r="Q36" s="248">
        <f t="shared" ref="Q36" si="41">P36*H36</f>
        <v>853.73189999999988</v>
      </c>
      <c r="R36" s="91"/>
      <c r="S36" s="100"/>
      <c r="T36" s="100"/>
      <c r="U36" s="100"/>
      <c r="V36" s="100"/>
      <c r="W36" s="100"/>
      <c r="X36" s="100"/>
      <c r="Y36" s="100"/>
      <c r="Z36" s="100"/>
      <c r="AA36" s="100"/>
      <c r="AB36" s="100"/>
      <c r="AC36" s="100"/>
      <c r="AD36" s="100"/>
      <c r="AE36" s="100"/>
      <c r="AF36" s="100"/>
      <c r="AG36" s="100"/>
      <c r="AH36" s="100"/>
      <c r="AI36" s="100"/>
      <c r="AJ36" s="100"/>
    </row>
    <row r="37" spans="1:36" s="30" customFormat="1">
      <c r="A37" s="44">
        <f>IF(G37&lt;&gt;"",1+MAX($A$3:A36),"")</f>
        <v>15</v>
      </c>
      <c r="B37" s="68"/>
      <c r="C37" s="69"/>
      <c r="D37" s="53" t="s">
        <v>167</v>
      </c>
      <c r="E37" s="71">
        <v>10</v>
      </c>
      <c r="F37" s="54" t="s">
        <v>44</v>
      </c>
      <c r="G37" s="72">
        <v>0.05</v>
      </c>
      <c r="H37" s="73">
        <f>E37*(1+G37)</f>
        <v>10.5</v>
      </c>
      <c r="I37" s="205">
        <v>5.15</v>
      </c>
      <c r="J37" s="205">
        <f>I37*H37</f>
        <v>54.075000000000003</v>
      </c>
      <c r="K37" s="206">
        <v>0.105</v>
      </c>
      <c r="L37" s="207">
        <f>+K37*H37</f>
        <v>1.1025</v>
      </c>
      <c r="M37" s="208">
        <f>'LABOR SHEET'!C$5</f>
        <v>100</v>
      </c>
      <c r="N37" s="205">
        <f>K37*M37</f>
        <v>10.5</v>
      </c>
      <c r="O37" s="205">
        <f>M37*L37</f>
        <v>110.25</v>
      </c>
      <c r="P37" s="205">
        <f>I37+N37</f>
        <v>15.65</v>
      </c>
      <c r="Q37" s="248">
        <f>P37*H37</f>
        <v>164.32500000000002</v>
      </c>
      <c r="R37" s="91"/>
      <c r="S37" s="100"/>
      <c r="T37" s="100"/>
      <c r="U37" s="100"/>
      <c r="V37" s="100"/>
      <c r="W37" s="100"/>
      <c r="X37" s="100"/>
      <c r="Y37" s="100"/>
      <c r="Z37" s="100"/>
      <c r="AA37" s="100"/>
      <c r="AB37" s="100"/>
      <c r="AC37" s="100"/>
      <c r="AD37" s="100"/>
      <c r="AE37" s="100"/>
      <c r="AF37" s="100"/>
      <c r="AG37" s="100"/>
      <c r="AH37" s="100"/>
      <c r="AI37" s="100"/>
      <c r="AJ37" s="100"/>
    </row>
    <row r="38" spans="1:36" s="30" customFormat="1">
      <c r="A38" s="51" t="str">
        <f>IF(G38&lt;&gt;"",1+MAX($A$3:A37),"")</f>
        <v/>
      </c>
      <c r="B38" s="68"/>
      <c r="C38" s="69"/>
      <c r="D38" s="53"/>
      <c r="E38" s="71"/>
      <c r="F38" s="54"/>
      <c r="G38" s="72"/>
      <c r="H38" s="73"/>
      <c r="I38" s="79"/>
      <c r="J38" s="75"/>
      <c r="K38" s="76"/>
      <c r="L38" s="77"/>
      <c r="M38" s="78"/>
      <c r="N38" s="75"/>
      <c r="O38" s="75"/>
      <c r="P38" s="75"/>
      <c r="Q38" s="99"/>
      <c r="R38" s="91"/>
      <c r="S38" s="100"/>
      <c r="T38" s="100"/>
      <c r="U38" s="100"/>
      <c r="V38" s="100"/>
      <c r="W38" s="100"/>
      <c r="X38" s="100"/>
      <c r="Y38" s="100"/>
      <c r="Z38" s="100"/>
      <c r="AA38" s="100"/>
      <c r="AB38" s="100"/>
      <c r="AC38" s="100"/>
      <c r="AD38" s="100"/>
      <c r="AE38" s="100"/>
      <c r="AF38" s="100"/>
      <c r="AG38" s="100"/>
      <c r="AH38" s="100"/>
      <c r="AI38" s="100"/>
      <c r="AJ38" s="100"/>
    </row>
    <row r="39" spans="1:36" s="30" customFormat="1" ht="62.4">
      <c r="A39" s="44" t="str">
        <f>IF(G39&lt;&gt;"",1+MAX($A$3:A38),"")</f>
        <v/>
      </c>
      <c r="B39" s="68"/>
      <c r="C39" s="69"/>
      <c r="D39" s="74" t="s">
        <v>56</v>
      </c>
      <c r="E39" s="71"/>
      <c r="F39" s="54"/>
      <c r="G39" s="72"/>
      <c r="H39" s="73"/>
      <c r="I39" s="79"/>
      <c r="J39" s="75"/>
      <c r="K39" s="76"/>
      <c r="L39" s="77"/>
      <c r="M39" s="78"/>
      <c r="N39" s="75"/>
      <c r="O39" s="75"/>
      <c r="P39" s="75"/>
      <c r="Q39" s="99"/>
      <c r="R39" s="91"/>
      <c r="S39" s="100"/>
      <c r="T39" s="100"/>
      <c r="U39" s="100"/>
      <c r="V39" s="100"/>
      <c r="W39" s="100"/>
      <c r="X39" s="100"/>
      <c r="Y39" s="100"/>
      <c r="Z39" s="100"/>
      <c r="AA39" s="100"/>
      <c r="AB39" s="100"/>
      <c r="AC39" s="100"/>
      <c r="AD39" s="100"/>
      <c r="AE39" s="100"/>
      <c r="AF39" s="100"/>
      <c r="AG39" s="100"/>
      <c r="AH39" s="100"/>
      <c r="AI39" s="100"/>
      <c r="AJ39" s="100"/>
    </row>
    <row r="40" spans="1:36" s="30" customFormat="1">
      <c r="A40" s="51">
        <f>IF(G40&lt;&gt;"",1+MAX($A$3:A39),"")</f>
        <v>16</v>
      </c>
      <c r="B40" s="68"/>
      <c r="C40" s="69"/>
      <c r="D40" s="53" t="s">
        <v>62</v>
      </c>
      <c r="E40" s="71">
        <v>8.5</v>
      </c>
      <c r="F40" s="54" t="s">
        <v>44</v>
      </c>
      <c r="G40" s="72">
        <v>0.05</v>
      </c>
      <c r="H40" s="73">
        <f>E40*(1+G40)</f>
        <v>8.9250000000000007</v>
      </c>
      <c r="I40" s="205">
        <v>1.22</v>
      </c>
      <c r="J40" s="205">
        <f t="shared" ref="J40" si="42">I40*H40</f>
        <v>10.888500000000001</v>
      </c>
      <c r="K40" s="206">
        <v>6.5000000000000002E-2</v>
      </c>
      <c r="L40" s="207">
        <f t="shared" ref="L40" si="43">+K40*H40</f>
        <v>0.58012500000000011</v>
      </c>
      <c r="M40" s="208">
        <f>'LABOR SHEET'!C$5</f>
        <v>100</v>
      </c>
      <c r="N40" s="205">
        <f t="shared" ref="N40" si="44">K40*M40</f>
        <v>6.5</v>
      </c>
      <c r="O40" s="205">
        <f t="shared" ref="O40" si="45">M40*L40</f>
        <v>58.01250000000001</v>
      </c>
      <c r="P40" s="205">
        <f t="shared" ref="P40" si="46">I40+N40</f>
        <v>7.72</v>
      </c>
      <c r="Q40" s="248">
        <f t="shared" ref="Q40" si="47">P40*H40</f>
        <v>68.900999999999996</v>
      </c>
      <c r="R40" s="91"/>
      <c r="S40" s="100"/>
      <c r="T40" s="100"/>
      <c r="U40" s="100"/>
      <c r="V40" s="100"/>
      <c r="W40" s="100"/>
      <c r="X40" s="100"/>
      <c r="Y40" s="100"/>
      <c r="Z40" s="100"/>
      <c r="AA40" s="100"/>
      <c r="AB40" s="100"/>
      <c r="AC40" s="100"/>
      <c r="AD40" s="100"/>
      <c r="AE40" s="100"/>
      <c r="AF40" s="100"/>
      <c r="AG40" s="100"/>
      <c r="AH40" s="100"/>
      <c r="AI40" s="100"/>
      <c r="AJ40" s="100"/>
    </row>
    <row r="41" spans="1:36" s="30" customFormat="1">
      <c r="A41" s="44" t="str">
        <f>IF(G41&lt;&gt;"",1+MAX($A$3:A40),"")</f>
        <v/>
      </c>
      <c r="B41" s="68"/>
      <c r="C41" s="69"/>
      <c r="D41" s="53"/>
      <c r="E41" s="71"/>
      <c r="F41" s="54"/>
      <c r="G41" s="72"/>
      <c r="H41" s="73"/>
      <c r="I41" s="79"/>
      <c r="J41" s="75"/>
      <c r="K41" s="76"/>
      <c r="L41" s="77"/>
      <c r="M41" s="78"/>
      <c r="N41" s="75"/>
      <c r="O41" s="75"/>
      <c r="P41" s="75"/>
      <c r="Q41" s="99"/>
      <c r="R41" s="91"/>
      <c r="S41" s="100"/>
      <c r="T41" s="100"/>
      <c r="U41" s="100"/>
      <c r="V41" s="100"/>
      <c r="W41" s="100"/>
      <c r="X41" s="100"/>
      <c r="Y41" s="100"/>
      <c r="Z41" s="100"/>
      <c r="AA41" s="100"/>
      <c r="AB41" s="100"/>
      <c r="AC41" s="100"/>
      <c r="AD41" s="100"/>
      <c r="AE41" s="100"/>
      <c r="AF41" s="100"/>
      <c r="AG41" s="100"/>
      <c r="AH41" s="100"/>
      <c r="AI41" s="100"/>
      <c r="AJ41" s="100"/>
    </row>
    <row r="42" spans="1:36" s="30" customFormat="1" ht="62.4">
      <c r="A42" s="51" t="str">
        <f>IF(G42&lt;&gt;"",1+MAX($A$3:A41),"")</f>
        <v/>
      </c>
      <c r="B42" s="68"/>
      <c r="C42" s="69"/>
      <c r="D42" s="74" t="s">
        <v>74</v>
      </c>
      <c r="E42" s="71"/>
      <c r="F42" s="54"/>
      <c r="G42" s="72"/>
      <c r="H42" s="73"/>
      <c r="I42" s="79"/>
      <c r="J42" s="75"/>
      <c r="K42" s="76"/>
      <c r="L42" s="77"/>
      <c r="M42" s="78"/>
      <c r="N42" s="75"/>
      <c r="O42" s="75"/>
      <c r="P42" s="75"/>
      <c r="Q42" s="99"/>
      <c r="R42" s="91"/>
      <c r="S42" s="100"/>
      <c r="T42" s="100"/>
      <c r="U42" s="100"/>
      <c r="V42" s="100"/>
      <c r="W42" s="100"/>
      <c r="X42" s="100"/>
      <c r="Y42" s="100"/>
      <c r="Z42" s="100"/>
      <c r="AA42" s="100"/>
      <c r="AB42" s="100"/>
      <c r="AC42" s="100"/>
      <c r="AD42" s="100"/>
      <c r="AE42" s="100"/>
      <c r="AF42" s="100"/>
      <c r="AG42" s="100"/>
      <c r="AH42" s="100"/>
      <c r="AI42" s="100"/>
      <c r="AJ42" s="100"/>
    </row>
    <row r="43" spans="1:36" s="30" customFormat="1">
      <c r="A43" s="44">
        <f>IF(G43&lt;&gt;"",1+MAX($A$3:A42),"")</f>
        <v>17</v>
      </c>
      <c r="B43" s="68"/>
      <c r="C43" s="69"/>
      <c r="D43" s="53" t="s">
        <v>59</v>
      </c>
      <c r="E43" s="71">
        <v>21.51</v>
      </c>
      <c r="F43" s="54" t="s">
        <v>44</v>
      </c>
      <c r="G43" s="72">
        <v>0.05</v>
      </c>
      <c r="H43" s="73">
        <f>E43*(1+G43)</f>
        <v>22.5855</v>
      </c>
      <c r="I43" s="205">
        <v>3.23</v>
      </c>
      <c r="J43" s="205">
        <f t="shared" ref="J43:J44" si="48">I43*H43</f>
        <v>72.951165000000003</v>
      </c>
      <c r="K43" s="206">
        <v>0.122</v>
      </c>
      <c r="L43" s="207">
        <f t="shared" ref="L43:L44" si="49">+K43*H43</f>
        <v>2.7554309999999997</v>
      </c>
      <c r="M43" s="208">
        <f>'LABOR SHEET'!C$5</f>
        <v>100</v>
      </c>
      <c r="N43" s="205">
        <f t="shared" ref="N43:N44" si="50">K43*M43</f>
        <v>12.2</v>
      </c>
      <c r="O43" s="205">
        <f t="shared" ref="O43:O44" si="51">M43*L43</f>
        <v>275.54309999999998</v>
      </c>
      <c r="P43" s="205">
        <f t="shared" ref="P43:P44" si="52">I43+N43</f>
        <v>15.43</v>
      </c>
      <c r="Q43" s="248">
        <f t="shared" ref="Q43:Q44" si="53">P43*H43</f>
        <v>348.49426499999998</v>
      </c>
      <c r="R43" s="91"/>
      <c r="S43" s="100"/>
      <c r="T43" s="100"/>
      <c r="U43" s="100"/>
      <c r="V43" s="100"/>
      <c r="W43" s="100"/>
      <c r="X43" s="100"/>
      <c r="Y43" s="100"/>
      <c r="Z43" s="100"/>
      <c r="AA43" s="100"/>
      <c r="AB43" s="100"/>
      <c r="AC43" s="100"/>
      <c r="AD43" s="100"/>
      <c r="AE43" s="100"/>
      <c r="AF43" s="100"/>
      <c r="AG43" s="100"/>
      <c r="AH43" s="100"/>
      <c r="AI43" s="100"/>
      <c r="AJ43" s="100"/>
    </row>
    <row r="44" spans="1:36" s="30" customFormat="1">
      <c r="A44" s="51">
        <f>IF(G44&lt;&gt;"",1+MAX($A$3:A43),"")</f>
        <v>18</v>
      </c>
      <c r="B44" s="68"/>
      <c r="C44" s="69"/>
      <c r="D44" s="53" t="s">
        <v>167</v>
      </c>
      <c r="E44" s="71">
        <v>10</v>
      </c>
      <c r="F44" s="54" t="s">
        <v>44</v>
      </c>
      <c r="G44" s="72">
        <v>0.05</v>
      </c>
      <c r="H44" s="73">
        <f>E44*(1+G44)</f>
        <v>10.5</v>
      </c>
      <c r="I44" s="205">
        <v>1.66</v>
      </c>
      <c r="J44" s="205">
        <f t="shared" si="48"/>
        <v>17.43</v>
      </c>
      <c r="K44" s="206">
        <v>7.6999999999999999E-2</v>
      </c>
      <c r="L44" s="207">
        <f t="shared" si="49"/>
        <v>0.8085</v>
      </c>
      <c r="M44" s="208">
        <f>'LABOR SHEET'!C$5</f>
        <v>100</v>
      </c>
      <c r="N44" s="205">
        <f t="shared" si="50"/>
        <v>7.7</v>
      </c>
      <c r="O44" s="205">
        <f t="shared" si="51"/>
        <v>80.849999999999994</v>
      </c>
      <c r="P44" s="205">
        <f t="shared" si="52"/>
        <v>9.36</v>
      </c>
      <c r="Q44" s="248">
        <f t="shared" si="53"/>
        <v>98.28</v>
      </c>
      <c r="R44" s="91"/>
      <c r="S44" s="100"/>
      <c r="T44" s="100"/>
      <c r="U44" s="100"/>
      <c r="V44" s="100"/>
      <c r="W44" s="100"/>
      <c r="X44" s="100"/>
      <c r="Y44" s="100"/>
      <c r="Z44" s="100"/>
      <c r="AA44" s="100"/>
      <c r="AB44" s="100"/>
      <c r="AC44" s="100"/>
      <c r="AD44" s="100"/>
      <c r="AE44" s="100"/>
      <c r="AF44" s="100"/>
      <c r="AG44" s="100"/>
      <c r="AH44" s="100"/>
      <c r="AI44" s="100"/>
      <c r="AJ44" s="100"/>
    </row>
    <row r="45" spans="1:36" s="30" customFormat="1">
      <c r="A45" s="44" t="str">
        <f>IF(G45&lt;&gt;"",1+MAX($A$3:A44),"")</f>
        <v/>
      </c>
      <c r="B45" s="68"/>
      <c r="C45" s="69"/>
      <c r="D45" s="53"/>
      <c r="E45" s="71"/>
      <c r="F45" s="54"/>
      <c r="G45" s="72"/>
      <c r="H45" s="73"/>
      <c r="I45" s="79"/>
      <c r="J45" s="75"/>
      <c r="K45" s="76"/>
      <c r="L45" s="77"/>
      <c r="M45" s="78"/>
      <c r="N45" s="75"/>
      <c r="O45" s="75"/>
      <c r="P45" s="75"/>
      <c r="Q45" s="99"/>
      <c r="R45" s="91"/>
      <c r="S45" s="100"/>
      <c r="T45" s="100"/>
      <c r="U45" s="100"/>
      <c r="V45" s="100"/>
      <c r="W45" s="100"/>
      <c r="X45" s="100"/>
      <c r="Y45" s="100"/>
      <c r="Z45" s="100"/>
      <c r="AA45" s="100"/>
      <c r="AB45" s="100"/>
      <c r="AC45" s="100"/>
      <c r="AD45" s="100"/>
      <c r="AE45" s="100"/>
      <c r="AF45" s="100"/>
      <c r="AG45" s="100"/>
      <c r="AH45" s="100"/>
      <c r="AI45" s="100"/>
      <c r="AJ45" s="100"/>
    </row>
    <row r="46" spans="1:36" s="30" customFormat="1">
      <c r="A46" s="51" t="str">
        <f>IF(G46&lt;&gt;"",1+MAX($A$3:A45),"")</f>
        <v/>
      </c>
      <c r="B46" s="68"/>
      <c r="C46" s="69"/>
      <c r="D46" s="70" t="s">
        <v>75</v>
      </c>
      <c r="E46" s="71"/>
      <c r="F46" s="54"/>
      <c r="G46" s="72"/>
      <c r="H46" s="73"/>
      <c r="I46" s="79"/>
      <c r="J46" s="75"/>
      <c r="K46" s="76"/>
      <c r="L46" s="77"/>
      <c r="M46" s="78"/>
      <c r="N46" s="75"/>
      <c r="O46" s="75"/>
      <c r="P46" s="75"/>
      <c r="Q46" s="99"/>
      <c r="R46" s="91"/>
      <c r="S46" s="100"/>
      <c r="T46" s="100"/>
      <c r="U46" s="100"/>
      <c r="V46" s="100"/>
      <c r="W46" s="100"/>
      <c r="X46" s="100"/>
      <c r="Y46" s="100"/>
      <c r="Z46" s="100"/>
      <c r="AA46" s="100"/>
      <c r="AB46" s="100"/>
      <c r="AC46" s="100"/>
      <c r="AD46" s="100"/>
      <c r="AE46" s="100"/>
      <c r="AF46" s="100"/>
      <c r="AG46" s="100"/>
      <c r="AH46" s="100"/>
      <c r="AI46" s="100"/>
      <c r="AJ46" s="100"/>
    </row>
    <row r="47" spans="1:36" s="30" customFormat="1" ht="31.2">
      <c r="A47" s="44" t="str">
        <f>IF(G47&lt;&gt;"",1+MAX($A$3:A46),"")</f>
        <v/>
      </c>
      <c r="B47" s="68"/>
      <c r="C47" s="69"/>
      <c r="D47" s="74" t="s">
        <v>76</v>
      </c>
      <c r="E47" s="71"/>
      <c r="F47" s="54"/>
      <c r="G47" s="72"/>
      <c r="H47" s="73"/>
      <c r="I47" s="79"/>
      <c r="J47" s="75"/>
      <c r="K47" s="76"/>
      <c r="L47" s="77"/>
      <c r="M47" s="78"/>
      <c r="N47" s="75"/>
      <c r="O47" s="75"/>
      <c r="P47" s="75"/>
      <c r="Q47" s="99"/>
      <c r="R47" s="91"/>
      <c r="S47" s="100"/>
      <c r="T47" s="100"/>
      <c r="U47" s="100"/>
      <c r="V47" s="100"/>
      <c r="W47" s="100"/>
      <c r="X47" s="100"/>
      <c r="Y47" s="100"/>
      <c r="Z47" s="100"/>
      <c r="AA47" s="100"/>
      <c r="AB47" s="100"/>
      <c r="AC47" s="100"/>
      <c r="AD47" s="100"/>
      <c r="AE47" s="100"/>
      <c r="AF47" s="100"/>
      <c r="AG47" s="100"/>
      <c r="AH47" s="100"/>
      <c r="AI47" s="100"/>
      <c r="AJ47" s="100"/>
    </row>
    <row r="48" spans="1:36" s="30" customFormat="1">
      <c r="A48" s="51">
        <f>IF(G48&lt;&gt;"",1+MAX($A$3:A47),"")</f>
        <v>19</v>
      </c>
      <c r="B48" s="68"/>
      <c r="C48" s="69"/>
      <c r="D48" s="53" t="s">
        <v>85</v>
      </c>
      <c r="E48" s="71">
        <v>7</v>
      </c>
      <c r="F48" s="54" t="s">
        <v>44</v>
      </c>
      <c r="G48" s="72">
        <v>0.05</v>
      </c>
      <c r="H48" s="73">
        <f>E48*(1+G48)</f>
        <v>7.35</v>
      </c>
      <c r="I48" s="205">
        <v>6</v>
      </c>
      <c r="J48" s="205">
        <f t="shared" ref="J48" si="54">I48*H48</f>
        <v>44.099999999999994</v>
      </c>
      <c r="K48" s="206">
        <v>0.22</v>
      </c>
      <c r="L48" s="207">
        <f t="shared" ref="L48" si="55">+K48*H48</f>
        <v>1.617</v>
      </c>
      <c r="M48" s="208">
        <f>'LABOR SHEET'!C$5</f>
        <v>100</v>
      </c>
      <c r="N48" s="205">
        <f t="shared" ref="N48" si="56">K48*M48</f>
        <v>22</v>
      </c>
      <c r="O48" s="205">
        <f t="shared" ref="O48" si="57">M48*L48</f>
        <v>161.69999999999999</v>
      </c>
      <c r="P48" s="205">
        <f t="shared" ref="P48" si="58">I48+N48</f>
        <v>28</v>
      </c>
      <c r="Q48" s="248">
        <f t="shared" ref="Q48" si="59">P48*H48</f>
        <v>205.79999999999998</v>
      </c>
      <c r="R48" s="91"/>
      <c r="S48" s="100"/>
      <c r="T48" s="100"/>
      <c r="U48" s="100"/>
      <c r="V48" s="100"/>
      <c r="W48" s="100"/>
      <c r="X48" s="100"/>
      <c r="Y48" s="100"/>
      <c r="Z48" s="100"/>
      <c r="AA48" s="100"/>
      <c r="AB48" s="100"/>
      <c r="AC48" s="100"/>
      <c r="AD48" s="100"/>
      <c r="AE48" s="100"/>
      <c r="AF48" s="100"/>
      <c r="AG48" s="100"/>
      <c r="AH48" s="100"/>
      <c r="AI48" s="100"/>
      <c r="AJ48" s="100"/>
    </row>
    <row r="49" spans="1:36" s="30" customFormat="1">
      <c r="A49" s="44" t="str">
        <f>IF(G49&lt;&gt;"",1+MAX($A$3:A48),"")</f>
        <v/>
      </c>
      <c r="B49" s="68"/>
      <c r="C49" s="69"/>
      <c r="D49" s="53"/>
      <c r="E49" s="71"/>
      <c r="F49" s="54"/>
      <c r="G49" s="72"/>
      <c r="H49" s="73"/>
      <c r="I49" s="79"/>
      <c r="J49" s="75"/>
      <c r="K49" s="76"/>
      <c r="L49" s="77"/>
      <c r="M49" s="78"/>
      <c r="N49" s="75"/>
      <c r="O49" s="75"/>
      <c r="P49" s="75"/>
      <c r="Q49" s="99"/>
      <c r="R49" s="91"/>
      <c r="S49" s="100"/>
      <c r="T49" s="100"/>
      <c r="U49" s="100"/>
      <c r="V49" s="100"/>
      <c r="W49" s="100"/>
      <c r="X49" s="100"/>
      <c r="Y49" s="100"/>
      <c r="Z49" s="100"/>
      <c r="AA49" s="100"/>
      <c r="AB49" s="100"/>
      <c r="AC49" s="100"/>
      <c r="AD49" s="100"/>
      <c r="AE49" s="100"/>
      <c r="AF49" s="100"/>
      <c r="AG49" s="100"/>
      <c r="AH49" s="100"/>
      <c r="AI49" s="100"/>
      <c r="AJ49" s="100"/>
    </row>
    <row r="50" spans="1:36" s="30" customFormat="1">
      <c r="A50" s="51" t="str">
        <f>IF(G50&lt;&gt;"",1+MAX($A$3:A49),"")</f>
        <v/>
      </c>
      <c r="B50" s="68"/>
      <c r="C50" s="69"/>
      <c r="D50" s="70" t="s">
        <v>80</v>
      </c>
      <c r="E50" s="71"/>
      <c r="F50" s="54"/>
      <c r="G50" s="72"/>
      <c r="H50" s="73"/>
      <c r="I50" s="79"/>
      <c r="J50" s="75"/>
      <c r="K50" s="76"/>
      <c r="L50" s="77"/>
      <c r="M50" s="78"/>
      <c r="N50" s="75"/>
      <c r="O50" s="75"/>
      <c r="P50" s="75"/>
      <c r="Q50" s="99"/>
      <c r="R50" s="91"/>
      <c r="S50" s="100"/>
      <c r="T50" s="100"/>
      <c r="U50" s="100"/>
      <c r="V50" s="100"/>
      <c r="W50" s="100"/>
      <c r="X50" s="100"/>
      <c r="Y50" s="100"/>
      <c r="Z50" s="100"/>
      <c r="AA50" s="100"/>
      <c r="AB50" s="100"/>
      <c r="AC50" s="100"/>
      <c r="AD50" s="100"/>
      <c r="AE50" s="100"/>
      <c r="AF50" s="100"/>
      <c r="AG50" s="100"/>
      <c r="AH50" s="100"/>
      <c r="AI50" s="100"/>
      <c r="AJ50" s="100"/>
    </row>
    <row r="51" spans="1:36" s="30" customFormat="1" ht="31.2">
      <c r="A51" s="44" t="str">
        <f>IF(G51&lt;&gt;"",1+MAX($A$3:A50),"")</f>
        <v/>
      </c>
      <c r="B51" s="68"/>
      <c r="C51" s="69"/>
      <c r="D51" s="74" t="s">
        <v>81</v>
      </c>
      <c r="E51" s="71"/>
      <c r="F51" s="54"/>
      <c r="G51" s="72"/>
      <c r="H51" s="73"/>
      <c r="I51" s="79"/>
      <c r="J51" s="75"/>
      <c r="K51" s="76"/>
      <c r="L51" s="77"/>
      <c r="M51" s="78"/>
      <c r="N51" s="75"/>
      <c r="O51" s="75"/>
      <c r="P51" s="75"/>
      <c r="Q51" s="99"/>
      <c r="R51" s="91"/>
      <c r="S51" s="100"/>
      <c r="T51" s="100"/>
      <c r="U51" s="100"/>
      <c r="V51" s="100"/>
      <c r="W51" s="100"/>
      <c r="X51" s="100"/>
      <c r="Y51" s="100"/>
      <c r="Z51" s="100"/>
      <c r="AA51" s="100"/>
      <c r="AB51" s="100"/>
      <c r="AC51" s="100"/>
      <c r="AD51" s="100"/>
      <c r="AE51" s="100"/>
      <c r="AF51" s="100"/>
      <c r="AG51" s="100"/>
      <c r="AH51" s="100"/>
      <c r="AI51" s="100"/>
      <c r="AJ51" s="100"/>
    </row>
    <row r="52" spans="1:36" s="30" customFormat="1">
      <c r="A52" s="51">
        <f>IF(G52&lt;&gt;"",1+MAX($A$3:A51),"")</f>
        <v>20</v>
      </c>
      <c r="B52" s="68"/>
      <c r="C52" s="69"/>
      <c r="D52" s="53" t="s">
        <v>77</v>
      </c>
      <c r="E52" s="71">
        <v>62.21</v>
      </c>
      <c r="F52" s="54" t="s">
        <v>44</v>
      </c>
      <c r="G52" s="72">
        <v>0.05</v>
      </c>
      <c r="H52" s="73">
        <f>E52*(1+G52)</f>
        <v>65.320499999999996</v>
      </c>
      <c r="I52" s="205">
        <v>5.0199999999999996</v>
      </c>
      <c r="J52" s="205">
        <f t="shared" ref="J52:J53" si="60">I52*H52</f>
        <v>327.90890999999993</v>
      </c>
      <c r="K52" s="206">
        <v>0.18</v>
      </c>
      <c r="L52" s="207">
        <f t="shared" ref="L52:L53" si="61">+K52*H52</f>
        <v>11.757689999999998</v>
      </c>
      <c r="M52" s="208">
        <f>'LABOR SHEET'!C$5</f>
        <v>100</v>
      </c>
      <c r="N52" s="205">
        <f t="shared" ref="N52:N53" si="62">K52*M52</f>
        <v>18</v>
      </c>
      <c r="O52" s="205">
        <f t="shared" ref="O52:O53" si="63">M52*L52</f>
        <v>1175.7689999999998</v>
      </c>
      <c r="P52" s="205">
        <f t="shared" ref="P52:P53" si="64">I52+N52</f>
        <v>23.02</v>
      </c>
      <c r="Q52" s="248">
        <f t="shared" ref="Q52:Q53" si="65">P52*H52</f>
        <v>1503.6779099999999</v>
      </c>
      <c r="R52" s="91"/>
      <c r="S52" s="100"/>
      <c r="T52" s="100"/>
      <c r="U52" s="100"/>
      <c r="V52" s="100"/>
      <c r="W52" s="100"/>
      <c r="X52" s="100"/>
      <c r="Y52" s="100"/>
      <c r="Z52" s="100"/>
      <c r="AA52" s="100"/>
      <c r="AB52" s="100"/>
      <c r="AC52" s="100"/>
      <c r="AD52" s="100"/>
      <c r="AE52" s="100"/>
      <c r="AF52" s="100"/>
      <c r="AG52" s="100"/>
      <c r="AH52" s="100"/>
      <c r="AI52" s="100"/>
      <c r="AJ52" s="100"/>
    </row>
    <row r="53" spans="1:36" s="30" customFormat="1">
      <c r="A53" s="44">
        <f>IF(G53&lt;&gt;"",1+MAX($A$3:A52),"")</f>
        <v>21</v>
      </c>
      <c r="B53" s="68"/>
      <c r="C53" s="69"/>
      <c r="D53" s="53" t="s">
        <v>85</v>
      </c>
      <c r="E53" s="71">
        <v>36.020000000000003</v>
      </c>
      <c r="F53" s="54" t="s">
        <v>44</v>
      </c>
      <c r="G53" s="72">
        <v>0.05</v>
      </c>
      <c r="H53" s="73">
        <f>E53*(1+G53)</f>
        <v>37.820999999999998</v>
      </c>
      <c r="I53" s="205">
        <v>6</v>
      </c>
      <c r="J53" s="205">
        <f t="shared" si="60"/>
        <v>226.92599999999999</v>
      </c>
      <c r="K53" s="206">
        <v>0.22</v>
      </c>
      <c r="L53" s="207">
        <f t="shared" si="61"/>
        <v>8.3206199999999999</v>
      </c>
      <c r="M53" s="208">
        <f>'LABOR SHEET'!C$5</f>
        <v>100</v>
      </c>
      <c r="N53" s="205">
        <f t="shared" si="62"/>
        <v>22</v>
      </c>
      <c r="O53" s="205">
        <f t="shared" si="63"/>
        <v>832.06200000000001</v>
      </c>
      <c r="P53" s="205">
        <f t="shared" si="64"/>
        <v>28</v>
      </c>
      <c r="Q53" s="248">
        <f t="shared" si="65"/>
        <v>1058.9879999999998</v>
      </c>
      <c r="R53" s="91"/>
      <c r="S53" s="100"/>
      <c r="T53" s="100"/>
      <c r="U53" s="100"/>
      <c r="V53" s="100"/>
      <c r="W53" s="100"/>
      <c r="X53" s="100"/>
      <c r="Y53" s="100"/>
      <c r="Z53" s="100"/>
      <c r="AA53" s="100"/>
      <c r="AB53" s="100"/>
      <c r="AC53" s="100"/>
      <c r="AD53" s="100"/>
      <c r="AE53" s="100"/>
      <c r="AF53" s="100"/>
      <c r="AG53" s="100"/>
      <c r="AH53" s="100"/>
      <c r="AI53" s="100"/>
      <c r="AJ53" s="100"/>
    </row>
    <row r="54" spans="1:36" s="30" customFormat="1">
      <c r="A54" s="51" t="str">
        <f>IF(G54&lt;&gt;"",1+MAX($A$3:A53),"")</f>
        <v/>
      </c>
      <c r="B54" s="68"/>
      <c r="C54" s="69"/>
      <c r="D54" s="53"/>
      <c r="E54" s="71"/>
      <c r="F54" s="54"/>
      <c r="G54" s="72"/>
      <c r="H54" s="73"/>
      <c r="I54" s="79"/>
      <c r="J54" s="75"/>
      <c r="K54" s="76"/>
      <c r="L54" s="77"/>
      <c r="M54" s="78"/>
      <c r="N54" s="75"/>
      <c r="O54" s="75"/>
      <c r="P54" s="75"/>
      <c r="Q54" s="99"/>
      <c r="R54" s="91"/>
      <c r="S54" s="100"/>
      <c r="T54" s="100"/>
      <c r="U54" s="100"/>
      <c r="V54" s="100"/>
      <c r="W54" s="100"/>
      <c r="X54" s="100"/>
      <c r="Y54" s="100"/>
      <c r="Z54" s="100"/>
      <c r="AA54" s="100"/>
      <c r="AB54" s="100"/>
      <c r="AC54" s="100"/>
      <c r="AD54" s="100"/>
      <c r="AE54" s="100"/>
      <c r="AF54" s="100"/>
      <c r="AG54" s="100"/>
      <c r="AH54" s="100"/>
      <c r="AI54" s="100"/>
      <c r="AJ54" s="100"/>
    </row>
    <row r="55" spans="1:36" s="30" customFormat="1">
      <c r="A55" s="44" t="str">
        <f>IF(G55&lt;&gt;"",1+MAX($A$3:A54),"")</f>
        <v/>
      </c>
      <c r="B55" s="68"/>
      <c r="C55" s="71"/>
      <c r="D55" s="70" t="s">
        <v>86</v>
      </c>
      <c r="E55" s="54"/>
      <c r="F55" s="54"/>
      <c r="G55" s="54"/>
      <c r="H55" s="54"/>
      <c r="I55" s="79"/>
      <c r="J55" s="75"/>
      <c r="K55" s="76"/>
      <c r="L55" s="84"/>
      <c r="M55" s="85"/>
      <c r="N55" s="75"/>
      <c r="O55" s="75"/>
      <c r="P55" s="75"/>
      <c r="Q55" s="101"/>
      <c r="R55" s="102"/>
      <c r="S55" s="100"/>
      <c r="T55" s="100"/>
      <c r="U55" s="100"/>
      <c r="V55" s="100"/>
      <c r="W55" s="100"/>
      <c r="X55" s="100"/>
      <c r="Y55" s="100"/>
      <c r="Z55" s="100"/>
      <c r="AA55" s="100"/>
      <c r="AB55" s="100"/>
      <c r="AC55" s="100"/>
      <c r="AD55" s="100"/>
      <c r="AE55" s="100"/>
      <c r="AF55" s="100"/>
      <c r="AG55" s="100"/>
      <c r="AH55" s="100"/>
      <c r="AI55" s="100"/>
      <c r="AJ55" s="100"/>
    </row>
    <row r="56" spans="1:36" s="30" customFormat="1">
      <c r="A56" s="51">
        <f>IF(G56&lt;&gt;"",1+MAX($A$3:A55),"")</f>
        <v>22</v>
      </c>
      <c r="B56" s="68"/>
      <c r="C56" s="69"/>
      <c r="D56" s="53" t="s">
        <v>92</v>
      </c>
      <c r="E56" s="71">
        <v>1</v>
      </c>
      <c r="F56" s="54" t="s">
        <v>88</v>
      </c>
      <c r="G56" s="72">
        <v>0</v>
      </c>
      <c r="H56" s="73">
        <f t="shared" ref="H56:H60" si="66">E56*(1+G56)</f>
        <v>1</v>
      </c>
      <c r="I56" s="75">
        <v>108.18</v>
      </c>
      <c r="J56" s="75">
        <f t="shared" ref="J56:J60" si="67">I56*H56</f>
        <v>108.18</v>
      </c>
      <c r="K56" s="76">
        <v>0.78500000000000003</v>
      </c>
      <c r="L56" s="77">
        <f t="shared" ref="L56:L60" si="68">+K56*H56</f>
        <v>0.78500000000000003</v>
      </c>
      <c r="M56" s="78">
        <f>'LABOR SHEET'!C$5</f>
        <v>100</v>
      </c>
      <c r="N56" s="75">
        <f t="shared" ref="N56:N60" si="69">K56*M56</f>
        <v>78.5</v>
      </c>
      <c r="O56" s="75">
        <f t="shared" ref="O56:O60" si="70">M56*L56</f>
        <v>78.5</v>
      </c>
      <c r="P56" s="75">
        <f t="shared" ref="P56:P60" si="71">I56+N56</f>
        <v>186.68</v>
      </c>
      <c r="Q56" s="99">
        <f t="shared" ref="Q56:Q60" si="72">P56*H56</f>
        <v>186.68</v>
      </c>
      <c r="R56" s="91"/>
      <c r="S56" s="100"/>
      <c r="T56" s="100"/>
      <c r="U56" s="100"/>
      <c r="V56" s="100"/>
      <c r="W56" s="100"/>
      <c r="X56" s="100"/>
      <c r="Y56" s="100"/>
      <c r="Z56" s="100"/>
      <c r="AA56" s="100"/>
      <c r="AB56" s="100"/>
      <c r="AC56" s="100"/>
      <c r="AD56" s="100"/>
      <c r="AE56" s="100"/>
      <c r="AF56" s="100"/>
      <c r="AG56" s="100"/>
      <c r="AH56" s="100"/>
      <c r="AI56" s="100"/>
      <c r="AJ56" s="100"/>
    </row>
    <row r="57" spans="1:36" s="30" customFormat="1">
      <c r="A57" s="44">
        <f>IF(G57&lt;&gt;"",1+MAX($A$3:A56),"")</f>
        <v>23</v>
      </c>
      <c r="B57" s="68"/>
      <c r="C57" s="69"/>
      <c r="D57" s="53" t="s">
        <v>87</v>
      </c>
      <c r="E57" s="71">
        <v>1</v>
      </c>
      <c r="F57" s="54" t="s">
        <v>88</v>
      </c>
      <c r="G57" s="72">
        <v>0</v>
      </c>
      <c r="H57" s="73">
        <f t="shared" si="66"/>
        <v>1</v>
      </c>
      <c r="I57" s="205">
        <v>104.93</v>
      </c>
      <c r="J57" s="205">
        <f t="shared" si="67"/>
        <v>104.93</v>
      </c>
      <c r="K57" s="206">
        <v>1.05</v>
      </c>
      <c r="L57" s="207">
        <f t="shared" si="68"/>
        <v>1.05</v>
      </c>
      <c r="M57" s="208">
        <f>'LABOR SHEET'!C$5</f>
        <v>100</v>
      </c>
      <c r="N57" s="205">
        <f t="shared" si="69"/>
        <v>105</v>
      </c>
      <c r="O57" s="205">
        <f t="shared" si="70"/>
        <v>105</v>
      </c>
      <c r="P57" s="205">
        <f t="shared" si="71"/>
        <v>209.93</v>
      </c>
      <c r="Q57" s="248">
        <f t="shared" si="72"/>
        <v>209.93</v>
      </c>
      <c r="R57" s="91"/>
      <c r="S57" s="100"/>
      <c r="T57" s="100"/>
      <c r="U57" s="100"/>
      <c r="V57" s="100"/>
      <c r="W57" s="100"/>
      <c r="X57" s="100"/>
      <c r="Y57" s="100"/>
      <c r="Z57" s="100"/>
      <c r="AA57" s="100"/>
      <c r="AB57" s="100"/>
      <c r="AC57" s="100"/>
      <c r="AD57" s="100"/>
      <c r="AE57" s="100"/>
      <c r="AF57" s="100"/>
      <c r="AG57" s="100"/>
      <c r="AH57" s="100"/>
      <c r="AI57" s="100"/>
      <c r="AJ57" s="100"/>
    </row>
    <row r="58" spans="1:36" s="30" customFormat="1">
      <c r="A58" s="51">
        <f>IF(G58&lt;&gt;"",1+MAX($A$3:A57),"")</f>
        <v>24</v>
      </c>
      <c r="B58" s="68"/>
      <c r="C58" s="69"/>
      <c r="D58" s="53" t="s">
        <v>89</v>
      </c>
      <c r="E58" s="71">
        <v>2</v>
      </c>
      <c r="F58" s="54" t="s">
        <v>88</v>
      </c>
      <c r="G58" s="72">
        <v>0</v>
      </c>
      <c r="H58" s="73">
        <f t="shared" si="66"/>
        <v>2</v>
      </c>
      <c r="I58" s="205">
        <v>22</v>
      </c>
      <c r="J58" s="205">
        <f t="shared" si="67"/>
        <v>44</v>
      </c>
      <c r="K58" s="206">
        <v>0.2</v>
      </c>
      <c r="L58" s="207">
        <f t="shared" si="68"/>
        <v>0.4</v>
      </c>
      <c r="M58" s="208">
        <f>'LABOR SHEET'!C$5</f>
        <v>100</v>
      </c>
      <c r="N58" s="205">
        <f t="shared" si="69"/>
        <v>20</v>
      </c>
      <c r="O58" s="205">
        <f t="shared" si="70"/>
        <v>40</v>
      </c>
      <c r="P58" s="205">
        <f t="shared" si="71"/>
        <v>42</v>
      </c>
      <c r="Q58" s="248">
        <f t="shared" si="72"/>
        <v>84</v>
      </c>
      <c r="R58" s="91"/>
      <c r="S58" s="100"/>
      <c r="T58" s="100"/>
      <c r="U58" s="100"/>
      <c r="V58" s="100"/>
      <c r="W58" s="100"/>
      <c r="X58" s="100"/>
      <c r="Y58" s="100"/>
      <c r="Z58" s="100"/>
      <c r="AA58" s="100"/>
      <c r="AB58" s="100"/>
      <c r="AC58" s="100"/>
      <c r="AD58" s="100"/>
      <c r="AE58" s="100"/>
      <c r="AF58" s="100"/>
      <c r="AG58" s="100"/>
      <c r="AH58" s="100"/>
      <c r="AI58" s="100"/>
      <c r="AJ58" s="100"/>
    </row>
    <row r="59" spans="1:36" s="30" customFormat="1">
      <c r="A59" s="44">
        <f>IF(G59&lt;&gt;"",1+MAX($A$3:A58),"")</f>
        <v>25</v>
      </c>
      <c r="B59" s="68"/>
      <c r="C59" s="69"/>
      <c r="D59" s="53" t="s">
        <v>90</v>
      </c>
      <c r="E59" s="71">
        <v>3</v>
      </c>
      <c r="F59" s="54" t="s">
        <v>88</v>
      </c>
      <c r="G59" s="72">
        <v>0</v>
      </c>
      <c r="H59" s="73">
        <f t="shared" si="66"/>
        <v>3</v>
      </c>
      <c r="I59" s="205">
        <v>10</v>
      </c>
      <c r="J59" s="205">
        <f t="shared" si="67"/>
        <v>30</v>
      </c>
      <c r="K59" s="206">
        <v>0.2</v>
      </c>
      <c r="L59" s="207">
        <f t="shared" si="68"/>
        <v>0.60000000000000009</v>
      </c>
      <c r="M59" s="208">
        <f>'LABOR SHEET'!C$5</f>
        <v>100</v>
      </c>
      <c r="N59" s="205">
        <f t="shared" si="69"/>
        <v>20</v>
      </c>
      <c r="O59" s="205">
        <f t="shared" si="70"/>
        <v>60.000000000000007</v>
      </c>
      <c r="P59" s="205">
        <f t="shared" si="71"/>
        <v>30</v>
      </c>
      <c r="Q59" s="248">
        <f t="shared" si="72"/>
        <v>90</v>
      </c>
      <c r="R59" s="91"/>
      <c r="S59" s="100"/>
      <c r="T59" s="100"/>
      <c r="U59" s="100"/>
      <c r="V59" s="100"/>
      <c r="W59" s="100"/>
      <c r="X59" s="100"/>
      <c r="Y59" s="100"/>
      <c r="Z59" s="100"/>
      <c r="AA59" s="100"/>
      <c r="AB59" s="100"/>
      <c r="AC59" s="100"/>
      <c r="AD59" s="100"/>
      <c r="AE59" s="100"/>
      <c r="AF59" s="100"/>
      <c r="AG59" s="100"/>
      <c r="AH59" s="100"/>
      <c r="AI59" s="100"/>
      <c r="AJ59" s="100"/>
    </row>
    <row r="60" spans="1:36" s="30" customFormat="1">
      <c r="A60" s="51">
        <f>IF(G60&lt;&gt;"",1+MAX($A$3:A59),"")</f>
        <v>26</v>
      </c>
      <c r="B60" s="68"/>
      <c r="C60" s="69"/>
      <c r="D60" s="53" t="s">
        <v>91</v>
      </c>
      <c r="E60" s="71">
        <v>2</v>
      </c>
      <c r="F60" s="54" t="s">
        <v>88</v>
      </c>
      <c r="G60" s="72">
        <v>0</v>
      </c>
      <c r="H60" s="73">
        <f t="shared" si="66"/>
        <v>2</v>
      </c>
      <c r="I60" s="205">
        <v>102</v>
      </c>
      <c r="J60" s="205">
        <f t="shared" si="67"/>
        <v>204</v>
      </c>
      <c r="K60" s="206">
        <v>1.05</v>
      </c>
      <c r="L60" s="207">
        <f t="shared" si="68"/>
        <v>2.1</v>
      </c>
      <c r="M60" s="208">
        <f>'LABOR SHEET'!C$5</f>
        <v>100</v>
      </c>
      <c r="N60" s="205">
        <f t="shared" si="69"/>
        <v>105</v>
      </c>
      <c r="O60" s="205">
        <f t="shared" si="70"/>
        <v>210</v>
      </c>
      <c r="P60" s="205">
        <f t="shared" si="71"/>
        <v>207</v>
      </c>
      <c r="Q60" s="248">
        <f t="shared" si="72"/>
        <v>414</v>
      </c>
      <c r="R60" s="91"/>
      <c r="S60" s="100"/>
      <c r="T60" s="100"/>
      <c r="U60" s="100"/>
      <c r="V60" s="100"/>
      <c r="W60" s="100"/>
      <c r="X60" s="100"/>
      <c r="Y60" s="100"/>
      <c r="Z60" s="100"/>
      <c r="AA60" s="100"/>
      <c r="AB60" s="100"/>
      <c r="AC60" s="100"/>
      <c r="AD60" s="100"/>
      <c r="AE60" s="100"/>
      <c r="AF60" s="100"/>
      <c r="AG60" s="100"/>
      <c r="AH60" s="100"/>
      <c r="AI60" s="100"/>
      <c r="AJ60" s="100"/>
    </row>
    <row r="61" spans="1:36" s="30" customFormat="1">
      <c r="A61" s="44" t="str">
        <f>IF(G61&lt;&gt;"",1+MAX($A$3:A60),"")</f>
        <v/>
      </c>
      <c r="B61" s="68"/>
      <c r="C61" s="69"/>
      <c r="D61" s="53"/>
      <c r="E61" s="71"/>
      <c r="F61" s="54"/>
      <c r="G61" s="72"/>
      <c r="H61" s="73"/>
      <c r="I61" s="79"/>
      <c r="J61" s="75"/>
      <c r="K61" s="76"/>
      <c r="L61" s="77"/>
      <c r="M61" s="78"/>
      <c r="N61" s="75"/>
      <c r="O61" s="75"/>
      <c r="P61" s="75"/>
      <c r="Q61" s="99"/>
      <c r="R61" s="91"/>
      <c r="S61" s="100"/>
      <c r="T61" s="100"/>
      <c r="U61" s="100"/>
      <c r="V61" s="100"/>
      <c r="W61" s="100"/>
      <c r="X61" s="100"/>
      <c r="Y61" s="100"/>
      <c r="Z61" s="100"/>
      <c r="AA61" s="100"/>
      <c r="AB61" s="100"/>
      <c r="AC61" s="100"/>
      <c r="AD61" s="100"/>
      <c r="AE61" s="100"/>
      <c r="AF61" s="100"/>
      <c r="AG61" s="100"/>
      <c r="AH61" s="100"/>
      <c r="AI61" s="100"/>
      <c r="AJ61" s="100"/>
    </row>
    <row r="62" spans="1:36" s="30" customFormat="1">
      <c r="A62" s="51" t="str">
        <f>IF(G62&lt;&gt;"",1+MAX($A$3:A61),"")</f>
        <v/>
      </c>
      <c r="B62" s="68"/>
      <c r="C62" s="71"/>
      <c r="D62" s="70" t="s">
        <v>95</v>
      </c>
      <c r="E62" s="54"/>
      <c r="F62" s="54"/>
      <c r="G62" s="54"/>
      <c r="H62" s="54"/>
      <c r="I62" s="79"/>
      <c r="J62" s="75"/>
      <c r="K62" s="76"/>
      <c r="L62" s="84"/>
      <c r="M62" s="85"/>
      <c r="N62" s="75"/>
      <c r="O62" s="75"/>
      <c r="P62" s="75"/>
      <c r="Q62" s="101"/>
      <c r="R62" s="102"/>
      <c r="S62" s="100"/>
      <c r="T62" s="100"/>
      <c r="U62" s="100"/>
      <c r="V62" s="100"/>
      <c r="W62" s="100"/>
      <c r="X62" s="100"/>
      <c r="Y62" s="100"/>
      <c r="Z62" s="100"/>
      <c r="AA62" s="100"/>
      <c r="AB62" s="100"/>
      <c r="AC62" s="100"/>
      <c r="AD62" s="100"/>
      <c r="AE62" s="100"/>
      <c r="AF62" s="100"/>
      <c r="AG62" s="100"/>
      <c r="AH62" s="100"/>
      <c r="AI62" s="100"/>
      <c r="AJ62" s="100"/>
    </row>
    <row r="63" spans="1:36" s="30" customFormat="1">
      <c r="A63" s="44">
        <f>IF(G63&lt;&gt;"",1+MAX($A$3:A62),"")</f>
        <v>27</v>
      </c>
      <c r="B63" s="68"/>
      <c r="C63" s="69"/>
      <c r="D63" s="53" t="s">
        <v>96</v>
      </c>
      <c r="E63" s="71">
        <v>1</v>
      </c>
      <c r="F63" s="54" t="s">
        <v>88</v>
      </c>
      <c r="G63" s="72">
        <v>0</v>
      </c>
      <c r="H63" s="73">
        <f t="shared" ref="H63:H65" si="73">E63*(1+G63)</f>
        <v>1</v>
      </c>
      <c r="I63" s="205">
        <v>210</v>
      </c>
      <c r="J63" s="205">
        <f t="shared" ref="J63" si="74">I63*H63</f>
        <v>210</v>
      </c>
      <c r="K63" s="206">
        <v>1.1000000000000001</v>
      </c>
      <c r="L63" s="207">
        <f t="shared" ref="L63" si="75">+K63*H63</f>
        <v>1.1000000000000001</v>
      </c>
      <c r="M63" s="208">
        <f>'LABOR SHEET'!C$5</f>
        <v>100</v>
      </c>
      <c r="N63" s="205">
        <f t="shared" ref="N63" si="76">K63*M63</f>
        <v>110.00000000000001</v>
      </c>
      <c r="O63" s="205">
        <f t="shared" ref="O63" si="77">M63*L63</f>
        <v>110.00000000000001</v>
      </c>
      <c r="P63" s="205">
        <f t="shared" ref="P63" si="78">I63+N63</f>
        <v>320</v>
      </c>
      <c r="Q63" s="248">
        <f t="shared" ref="Q63" si="79">P63*H63</f>
        <v>320</v>
      </c>
      <c r="R63" s="91"/>
      <c r="S63" s="100"/>
      <c r="T63" s="100"/>
      <c r="U63" s="100"/>
      <c r="V63" s="100"/>
      <c r="W63" s="100"/>
      <c r="X63" s="100"/>
      <c r="Y63" s="100"/>
      <c r="Z63" s="100"/>
      <c r="AA63" s="100"/>
      <c r="AB63" s="100"/>
      <c r="AC63" s="100"/>
      <c r="AD63" s="100"/>
      <c r="AE63" s="100"/>
      <c r="AF63" s="100"/>
      <c r="AG63" s="100"/>
      <c r="AH63" s="100"/>
      <c r="AI63" s="100"/>
      <c r="AJ63" s="100"/>
    </row>
    <row r="64" spans="1:36" s="30" customFormat="1">
      <c r="A64" s="51">
        <f>IF(G64&lt;&gt;"",1+MAX($A$3:A63),"")</f>
        <v>28</v>
      </c>
      <c r="B64" s="68"/>
      <c r="C64" s="69"/>
      <c r="D64" s="53" t="s">
        <v>168</v>
      </c>
      <c r="E64" s="71">
        <v>1</v>
      </c>
      <c r="F64" s="54" t="s">
        <v>88</v>
      </c>
      <c r="G64" s="72">
        <v>0</v>
      </c>
      <c r="H64" s="73">
        <f t="shared" si="73"/>
        <v>1</v>
      </c>
      <c r="I64" s="75">
        <v>600</v>
      </c>
      <c r="J64" s="75">
        <f t="shared" ref="J64:J70" si="80">I64*H64</f>
        <v>600</v>
      </c>
      <c r="K64" s="76">
        <v>2</v>
      </c>
      <c r="L64" s="77">
        <f t="shared" ref="L64:L70" si="81">+K64*H64</f>
        <v>2</v>
      </c>
      <c r="M64" s="78">
        <f>'LABOR SHEET'!C$5</f>
        <v>100</v>
      </c>
      <c r="N64" s="75">
        <f t="shared" ref="N64:N70" si="82">K64*M64</f>
        <v>200</v>
      </c>
      <c r="O64" s="75">
        <f t="shared" ref="O64:O70" si="83">M64*L64</f>
        <v>200</v>
      </c>
      <c r="P64" s="75">
        <f t="shared" ref="P64:P70" si="84">I64+N64</f>
        <v>800</v>
      </c>
      <c r="Q64" s="99">
        <f t="shared" ref="Q64:Q70" si="85">P64*H64</f>
        <v>800</v>
      </c>
      <c r="R64" s="91"/>
      <c r="S64" s="100"/>
      <c r="T64" s="100"/>
      <c r="U64" s="100"/>
      <c r="V64" s="100"/>
      <c r="W64" s="100"/>
      <c r="X64" s="100"/>
      <c r="Y64" s="100"/>
      <c r="Z64" s="100"/>
      <c r="AA64" s="100"/>
      <c r="AB64" s="100"/>
      <c r="AC64" s="100"/>
      <c r="AD64" s="100"/>
      <c r="AE64" s="100"/>
      <c r="AF64" s="100"/>
      <c r="AG64" s="100"/>
      <c r="AH64" s="100"/>
      <c r="AI64" s="100"/>
      <c r="AJ64" s="100"/>
    </row>
    <row r="65" spans="1:36" s="30" customFormat="1">
      <c r="A65" s="44">
        <f>IF(G65&lt;&gt;"",1+MAX($A$3:A64),"")</f>
        <v>29</v>
      </c>
      <c r="B65" s="68"/>
      <c r="C65" s="69"/>
      <c r="D65" s="214" t="s">
        <v>219</v>
      </c>
      <c r="E65" s="71">
        <v>1</v>
      </c>
      <c r="F65" s="54" t="s">
        <v>88</v>
      </c>
      <c r="G65" s="72">
        <v>0</v>
      </c>
      <c r="H65" s="73">
        <f t="shared" si="73"/>
        <v>1</v>
      </c>
      <c r="I65" s="205">
        <v>1089</v>
      </c>
      <c r="J65" s="205">
        <f t="shared" si="80"/>
        <v>1089</v>
      </c>
      <c r="K65" s="206">
        <v>4</v>
      </c>
      <c r="L65" s="207">
        <f t="shared" si="81"/>
        <v>4</v>
      </c>
      <c r="M65" s="208">
        <f>'LABOR SHEET'!C$5</f>
        <v>100</v>
      </c>
      <c r="N65" s="205">
        <f t="shared" si="82"/>
        <v>400</v>
      </c>
      <c r="O65" s="205">
        <f t="shared" si="83"/>
        <v>400</v>
      </c>
      <c r="P65" s="205">
        <f t="shared" si="84"/>
        <v>1489</v>
      </c>
      <c r="Q65" s="248">
        <f t="shared" si="85"/>
        <v>1489</v>
      </c>
      <c r="R65" s="91"/>
      <c r="S65" s="100"/>
      <c r="T65" s="100"/>
      <c r="U65" s="100"/>
      <c r="V65" s="100"/>
      <c r="W65" s="100"/>
      <c r="X65" s="100"/>
      <c r="Y65" s="100"/>
      <c r="Z65" s="100"/>
      <c r="AA65" s="100"/>
      <c r="AB65" s="100"/>
      <c r="AC65" s="100"/>
      <c r="AD65" s="100"/>
      <c r="AE65" s="100"/>
      <c r="AF65" s="100"/>
      <c r="AG65" s="100"/>
      <c r="AH65" s="100"/>
      <c r="AI65" s="100"/>
      <c r="AJ65" s="100"/>
    </row>
    <row r="66" spans="1:36" s="30" customFormat="1">
      <c r="A66" s="51">
        <f>IF(G66&lt;&gt;"",1+MAX($A$3:A65),"")</f>
        <v>30</v>
      </c>
      <c r="B66" s="68"/>
      <c r="C66" s="69"/>
      <c r="D66" s="53" t="s">
        <v>97</v>
      </c>
      <c r="E66" s="71">
        <v>1</v>
      </c>
      <c r="F66" s="54" t="s">
        <v>88</v>
      </c>
      <c r="G66" s="72">
        <v>0</v>
      </c>
      <c r="H66" s="73">
        <f t="shared" ref="H66:H70" si="86">E66*(1+G66)</f>
        <v>1</v>
      </c>
      <c r="I66" s="205">
        <v>129.9</v>
      </c>
      <c r="J66" s="205">
        <f t="shared" si="80"/>
        <v>129.9</v>
      </c>
      <c r="K66" s="206">
        <v>1.05</v>
      </c>
      <c r="L66" s="207">
        <f t="shared" si="81"/>
        <v>1.05</v>
      </c>
      <c r="M66" s="208">
        <f>'LABOR SHEET'!C$5</f>
        <v>100</v>
      </c>
      <c r="N66" s="205">
        <f t="shared" si="82"/>
        <v>105</v>
      </c>
      <c r="O66" s="205">
        <f t="shared" si="83"/>
        <v>105</v>
      </c>
      <c r="P66" s="205">
        <f t="shared" si="84"/>
        <v>234.9</v>
      </c>
      <c r="Q66" s="248">
        <f t="shared" si="85"/>
        <v>234.9</v>
      </c>
      <c r="R66" s="91"/>
      <c r="S66" s="100"/>
      <c r="T66" s="100"/>
      <c r="U66" s="100"/>
      <c r="V66" s="100"/>
      <c r="W66" s="100"/>
      <c r="X66" s="100"/>
      <c r="Y66" s="100"/>
      <c r="Z66" s="100"/>
      <c r="AA66" s="100"/>
      <c r="AB66" s="100"/>
      <c r="AC66" s="100"/>
      <c r="AD66" s="100"/>
      <c r="AE66" s="100"/>
      <c r="AF66" s="100"/>
      <c r="AG66" s="100"/>
      <c r="AH66" s="100"/>
      <c r="AI66" s="100"/>
      <c r="AJ66" s="100"/>
    </row>
    <row r="67" spans="1:36" s="30" customFormat="1">
      <c r="A67" s="44">
        <f>IF(G67&lt;&gt;"",1+MAX($A$3:A66),"")</f>
        <v>31</v>
      </c>
      <c r="B67" s="68"/>
      <c r="C67" s="69"/>
      <c r="D67" s="53" t="s">
        <v>99</v>
      </c>
      <c r="E67" s="71">
        <v>3</v>
      </c>
      <c r="F67" s="54" t="s">
        <v>88</v>
      </c>
      <c r="G67" s="72">
        <v>0</v>
      </c>
      <c r="H67" s="73">
        <f t="shared" si="86"/>
        <v>3</v>
      </c>
      <c r="I67" s="205">
        <v>57.99</v>
      </c>
      <c r="J67" s="205">
        <f t="shared" si="80"/>
        <v>173.97</v>
      </c>
      <c r="K67" s="206">
        <v>0.6</v>
      </c>
      <c r="L67" s="207">
        <f t="shared" si="81"/>
        <v>1.7999999999999998</v>
      </c>
      <c r="M67" s="208">
        <f>'LABOR SHEET'!C$5</f>
        <v>100</v>
      </c>
      <c r="N67" s="205">
        <f t="shared" si="82"/>
        <v>60</v>
      </c>
      <c r="O67" s="205">
        <f t="shared" si="83"/>
        <v>179.99999999999997</v>
      </c>
      <c r="P67" s="205">
        <f t="shared" si="84"/>
        <v>117.99000000000001</v>
      </c>
      <c r="Q67" s="248">
        <f t="shared" si="85"/>
        <v>353.97</v>
      </c>
      <c r="R67" s="91"/>
      <c r="S67" s="100"/>
      <c r="T67" s="100"/>
      <c r="U67" s="100"/>
      <c r="V67" s="100"/>
      <c r="W67" s="100"/>
      <c r="X67" s="100"/>
      <c r="Y67" s="100"/>
      <c r="Z67" s="100"/>
      <c r="AA67" s="100"/>
      <c r="AB67" s="100"/>
      <c r="AC67" s="100"/>
      <c r="AD67" s="100"/>
      <c r="AE67" s="100"/>
      <c r="AF67" s="100"/>
      <c r="AG67" s="100"/>
      <c r="AH67" s="100"/>
      <c r="AI67" s="100"/>
      <c r="AJ67" s="100"/>
    </row>
    <row r="68" spans="1:36" s="30" customFormat="1">
      <c r="A68" s="51">
        <f>IF(G68&lt;&gt;"",1+MAX($A$3:A67),"")</f>
        <v>32</v>
      </c>
      <c r="B68" s="68"/>
      <c r="C68" s="69"/>
      <c r="D68" s="53" t="s">
        <v>101</v>
      </c>
      <c r="E68" s="71">
        <v>2</v>
      </c>
      <c r="F68" s="54" t="s">
        <v>88</v>
      </c>
      <c r="G68" s="72">
        <v>0</v>
      </c>
      <c r="H68" s="73">
        <f t="shared" si="86"/>
        <v>2</v>
      </c>
      <c r="I68" s="205">
        <v>166</v>
      </c>
      <c r="J68" s="205">
        <f t="shared" si="80"/>
        <v>332</v>
      </c>
      <c r="K68" s="206">
        <v>0.86</v>
      </c>
      <c r="L68" s="207">
        <f t="shared" si="81"/>
        <v>1.72</v>
      </c>
      <c r="M68" s="208">
        <f>'LABOR SHEET'!C$5</f>
        <v>100</v>
      </c>
      <c r="N68" s="205">
        <f t="shared" si="82"/>
        <v>86</v>
      </c>
      <c r="O68" s="205">
        <f t="shared" si="83"/>
        <v>172</v>
      </c>
      <c r="P68" s="205">
        <f t="shared" si="84"/>
        <v>252</v>
      </c>
      <c r="Q68" s="248">
        <f t="shared" si="85"/>
        <v>504</v>
      </c>
      <c r="R68" s="91"/>
      <c r="S68" s="100"/>
      <c r="T68" s="100"/>
      <c r="U68" s="100"/>
      <c r="V68" s="100"/>
      <c r="W68" s="100"/>
      <c r="X68" s="100"/>
      <c r="Y68" s="100"/>
      <c r="Z68" s="100"/>
      <c r="AA68" s="100"/>
      <c r="AB68" s="100"/>
      <c r="AC68" s="100"/>
      <c r="AD68" s="100"/>
      <c r="AE68" s="100"/>
      <c r="AF68" s="100"/>
      <c r="AG68" s="100"/>
      <c r="AH68" s="100"/>
      <c r="AI68" s="100"/>
      <c r="AJ68" s="100"/>
    </row>
    <row r="69" spans="1:36" s="30" customFormat="1">
      <c r="A69" s="44">
        <f>IF(G69&lt;&gt;"",1+MAX($A$3:A68),"")</f>
        <v>33</v>
      </c>
      <c r="B69" s="68"/>
      <c r="C69" s="69"/>
      <c r="D69" s="53" t="s">
        <v>130</v>
      </c>
      <c r="E69" s="71">
        <v>2</v>
      </c>
      <c r="F69" s="54" t="s">
        <v>88</v>
      </c>
      <c r="G69" s="72">
        <v>0</v>
      </c>
      <c r="H69" s="73">
        <f t="shared" si="86"/>
        <v>2</v>
      </c>
      <c r="I69" s="205">
        <v>10</v>
      </c>
      <c r="J69" s="205">
        <f t="shared" si="80"/>
        <v>20</v>
      </c>
      <c r="K69" s="206">
        <v>0.2</v>
      </c>
      <c r="L69" s="207">
        <f t="shared" si="81"/>
        <v>0.4</v>
      </c>
      <c r="M69" s="208">
        <f>'LABOR SHEET'!C$5</f>
        <v>100</v>
      </c>
      <c r="N69" s="205">
        <f t="shared" si="82"/>
        <v>20</v>
      </c>
      <c r="O69" s="205">
        <f t="shared" si="83"/>
        <v>40</v>
      </c>
      <c r="P69" s="205">
        <f t="shared" si="84"/>
        <v>30</v>
      </c>
      <c r="Q69" s="248">
        <f t="shared" si="85"/>
        <v>60</v>
      </c>
      <c r="R69" s="91"/>
      <c r="S69" s="100"/>
      <c r="T69" s="100"/>
      <c r="U69" s="100"/>
      <c r="V69" s="100"/>
      <c r="W69" s="100"/>
      <c r="X69" s="100"/>
      <c r="Y69" s="100"/>
      <c r="Z69" s="100"/>
      <c r="AA69" s="100"/>
      <c r="AB69" s="100"/>
      <c r="AC69" s="100"/>
      <c r="AD69" s="100"/>
      <c r="AE69" s="100"/>
      <c r="AF69" s="100"/>
      <c r="AG69" s="100"/>
      <c r="AH69" s="100"/>
      <c r="AI69" s="100"/>
      <c r="AJ69" s="100"/>
    </row>
    <row r="70" spans="1:36" s="30" customFormat="1">
      <c r="A70" s="51">
        <f>IF(G70&lt;&gt;"",1+MAX($A$3:A69),"")</f>
        <v>34</v>
      </c>
      <c r="B70" s="68"/>
      <c r="C70" s="69"/>
      <c r="D70" s="53" t="s">
        <v>105</v>
      </c>
      <c r="E70" s="71">
        <v>2</v>
      </c>
      <c r="F70" s="54" t="s">
        <v>88</v>
      </c>
      <c r="G70" s="72">
        <v>0</v>
      </c>
      <c r="H70" s="73">
        <f t="shared" si="86"/>
        <v>2</v>
      </c>
      <c r="I70" s="205">
        <v>14.55</v>
      </c>
      <c r="J70" s="205">
        <f t="shared" si="80"/>
        <v>29.1</v>
      </c>
      <c r="K70" s="206">
        <v>0.2</v>
      </c>
      <c r="L70" s="207">
        <f t="shared" si="81"/>
        <v>0.4</v>
      </c>
      <c r="M70" s="208">
        <f>'LABOR SHEET'!C$5</f>
        <v>100</v>
      </c>
      <c r="N70" s="205">
        <f t="shared" si="82"/>
        <v>20</v>
      </c>
      <c r="O70" s="205">
        <f t="shared" si="83"/>
        <v>40</v>
      </c>
      <c r="P70" s="205">
        <f t="shared" si="84"/>
        <v>34.549999999999997</v>
      </c>
      <c r="Q70" s="248">
        <f t="shared" si="85"/>
        <v>69.099999999999994</v>
      </c>
      <c r="R70" s="91"/>
      <c r="S70" s="100"/>
      <c r="T70" s="100"/>
      <c r="U70" s="100"/>
      <c r="V70" s="100"/>
      <c r="W70" s="100"/>
      <c r="X70" s="100"/>
      <c r="Y70" s="100"/>
      <c r="Z70" s="100"/>
      <c r="AA70" s="100"/>
      <c r="AB70" s="100"/>
      <c r="AC70" s="100"/>
      <c r="AD70" s="100"/>
      <c r="AE70" s="100"/>
      <c r="AF70" s="100"/>
      <c r="AG70" s="100"/>
      <c r="AH70" s="100"/>
      <c r="AI70" s="100"/>
      <c r="AJ70" s="100"/>
    </row>
    <row r="71" spans="1:36" s="30" customFormat="1">
      <c r="A71" s="44" t="str">
        <f>IF(G71&lt;&gt;"",1+MAX($A$3:A70),"")</f>
        <v/>
      </c>
      <c r="B71" s="68"/>
      <c r="C71" s="69"/>
      <c r="D71" s="53"/>
      <c r="E71" s="71"/>
      <c r="F71" s="54"/>
      <c r="G71" s="72"/>
      <c r="H71" s="73"/>
      <c r="I71" s="79"/>
      <c r="J71" s="75"/>
      <c r="K71" s="76"/>
      <c r="L71" s="77"/>
      <c r="M71" s="78"/>
      <c r="N71" s="75"/>
      <c r="O71" s="75"/>
      <c r="P71" s="75"/>
      <c r="Q71" s="99"/>
      <c r="R71" s="91"/>
      <c r="S71" s="100"/>
      <c r="T71" s="100"/>
      <c r="U71" s="100"/>
      <c r="V71" s="100"/>
      <c r="W71" s="100"/>
      <c r="X71" s="100"/>
      <c r="Y71" s="100"/>
      <c r="Z71" s="100"/>
      <c r="AA71" s="100"/>
      <c r="AB71" s="100"/>
      <c r="AC71" s="100"/>
      <c r="AD71" s="100"/>
      <c r="AE71" s="100"/>
      <c r="AF71" s="100"/>
      <c r="AG71" s="100"/>
      <c r="AH71" s="100"/>
      <c r="AI71" s="100"/>
      <c r="AJ71" s="100"/>
    </row>
    <row r="72" spans="1:36" s="30" customFormat="1">
      <c r="A72" s="51" t="str">
        <f>IF(G72&lt;&gt;"",1+MAX($A$3:A71),"")</f>
        <v/>
      </c>
      <c r="B72" s="68"/>
      <c r="C72" s="71"/>
      <c r="D72" s="70" t="s">
        <v>106</v>
      </c>
      <c r="E72" s="54"/>
      <c r="F72" s="54"/>
      <c r="G72" s="54"/>
      <c r="H72" s="54"/>
      <c r="I72" s="79"/>
      <c r="J72" s="75"/>
      <c r="K72" s="76"/>
      <c r="L72" s="84"/>
      <c r="M72" s="85"/>
      <c r="N72" s="75"/>
      <c r="O72" s="75"/>
      <c r="P72" s="75"/>
      <c r="Q72" s="101"/>
      <c r="R72" s="102"/>
      <c r="S72" s="100"/>
      <c r="T72" s="100"/>
      <c r="U72" s="100"/>
      <c r="V72" s="100"/>
      <c r="W72" s="100"/>
      <c r="X72" s="100"/>
      <c r="Y72" s="100"/>
      <c r="Z72" s="100"/>
      <c r="AA72" s="100"/>
      <c r="AB72" s="100"/>
      <c r="AC72" s="100"/>
      <c r="AD72" s="100"/>
      <c r="AE72" s="100"/>
      <c r="AF72" s="100"/>
      <c r="AG72" s="100"/>
      <c r="AH72" s="100"/>
      <c r="AI72" s="100"/>
      <c r="AJ72" s="100"/>
    </row>
    <row r="73" spans="1:36" s="30" customFormat="1" ht="46.8">
      <c r="A73" s="44">
        <f>IF(G73&lt;&gt;"",1+MAX($A$3:A72),"")</f>
        <v>35</v>
      </c>
      <c r="B73" s="68"/>
      <c r="C73" s="69"/>
      <c r="D73" s="214" t="s">
        <v>169</v>
      </c>
      <c r="E73" s="71">
        <v>1</v>
      </c>
      <c r="F73" s="54" t="s">
        <v>88</v>
      </c>
      <c r="G73" s="72">
        <v>0</v>
      </c>
      <c r="H73" s="73">
        <f>E73*(1+G73)</f>
        <v>1</v>
      </c>
      <c r="I73" s="75">
        <v>1150</v>
      </c>
      <c r="J73" s="75">
        <f t="shared" ref="J73:J76" si="87">I73*H73</f>
        <v>1150</v>
      </c>
      <c r="K73" s="76">
        <v>2.65</v>
      </c>
      <c r="L73" s="77">
        <f t="shared" ref="L73:L76" si="88">+K73*H73</f>
        <v>2.65</v>
      </c>
      <c r="M73" s="78">
        <f>'LABOR SHEET'!C$5</f>
        <v>100</v>
      </c>
      <c r="N73" s="75">
        <f t="shared" ref="N73:N76" si="89">K73*M73</f>
        <v>265</v>
      </c>
      <c r="O73" s="75">
        <f t="shared" ref="O73:O76" si="90">M73*L73</f>
        <v>265</v>
      </c>
      <c r="P73" s="75">
        <f t="shared" ref="P73:P76" si="91">I73+N73</f>
        <v>1415</v>
      </c>
      <c r="Q73" s="99">
        <f t="shared" ref="Q73:Q76" si="92">P73*H73</f>
        <v>1415</v>
      </c>
      <c r="R73" s="91"/>
      <c r="S73" s="100"/>
      <c r="T73" s="100"/>
      <c r="U73" s="100"/>
      <c r="V73" s="100"/>
      <c r="W73" s="100"/>
      <c r="X73" s="100"/>
      <c r="Y73" s="100"/>
      <c r="Z73" s="100"/>
      <c r="AA73" s="100"/>
      <c r="AB73" s="100"/>
      <c r="AC73" s="100"/>
      <c r="AD73" s="100"/>
      <c r="AE73" s="100"/>
      <c r="AF73" s="100"/>
      <c r="AG73" s="100"/>
      <c r="AH73" s="100"/>
      <c r="AI73" s="100"/>
      <c r="AJ73" s="100"/>
    </row>
    <row r="74" spans="1:36" s="30" customFormat="1">
      <c r="A74" s="51">
        <f>IF(G74&lt;&gt;"",1+MAX($A$3:A73),"")</f>
        <v>36</v>
      </c>
      <c r="B74" s="68"/>
      <c r="C74" s="69"/>
      <c r="D74" s="53" t="s">
        <v>120</v>
      </c>
      <c r="E74" s="71">
        <v>1</v>
      </c>
      <c r="F74" s="54" t="s">
        <v>88</v>
      </c>
      <c r="G74" s="72">
        <v>0</v>
      </c>
      <c r="H74" s="73">
        <f>E74*(1+G74)</f>
        <v>1</v>
      </c>
      <c r="I74" s="205">
        <v>400</v>
      </c>
      <c r="J74" s="205">
        <f t="shared" si="87"/>
        <v>400</v>
      </c>
      <c r="K74" s="206">
        <v>1.05</v>
      </c>
      <c r="L74" s="207">
        <f t="shared" si="88"/>
        <v>1.05</v>
      </c>
      <c r="M74" s="208">
        <f>'LABOR SHEET'!C$5</f>
        <v>100</v>
      </c>
      <c r="N74" s="205">
        <f t="shared" si="89"/>
        <v>105</v>
      </c>
      <c r="O74" s="205">
        <f t="shared" si="90"/>
        <v>105</v>
      </c>
      <c r="P74" s="205">
        <f t="shared" si="91"/>
        <v>505</v>
      </c>
      <c r="Q74" s="248">
        <f t="shared" si="92"/>
        <v>505</v>
      </c>
      <c r="R74" s="91"/>
      <c r="S74" s="100"/>
      <c r="T74" s="100"/>
      <c r="U74" s="100"/>
      <c r="V74" s="100"/>
      <c r="W74" s="100"/>
      <c r="X74" s="100"/>
      <c r="Y74" s="100"/>
      <c r="Z74" s="100"/>
      <c r="AA74" s="100"/>
      <c r="AB74" s="100"/>
      <c r="AC74" s="100"/>
      <c r="AD74" s="100"/>
      <c r="AE74" s="100"/>
      <c r="AF74" s="100"/>
      <c r="AG74" s="100"/>
      <c r="AH74" s="100"/>
      <c r="AI74" s="100"/>
      <c r="AJ74" s="100"/>
    </row>
    <row r="75" spans="1:36" s="30" customFormat="1" ht="62.4">
      <c r="A75" s="44">
        <f>IF(G75&lt;&gt;"",1+MAX($A$3:A74),"")</f>
        <v>37</v>
      </c>
      <c r="B75" s="68"/>
      <c r="C75" s="69"/>
      <c r="D75" s="53" t="s">
        <v>160</v>
      </c>
      <c r="E75" s="71">
        <v>1</v>
      </c>
      <c r="F75" s="54" t="s">
        <v>88</v>
      </c>
      <c r="G75" s="72">
        <v>0</v>
      </c>
      <c r="H75" s="73">
        <f>E75*(1+G75)</f>
        <v>1</v>
      </c>
      <c r="I75" s="205">
        <v>3250</v>
      </c>
      <c r="J75" s="205">
        <f t="shared" si="87"/>
        <v>3250</v>
      </c>
      <c r="K75" s="206">
        <v>10.6</v>
      </c>
      <c r="L75" s="207">
        <f t="shared" si="88"/>
        <v>10.6</v>
      </c>
      <c r="M75" s="208">
        <f>'LABOR SHEET'!C$5</f>
        <v>100</v>
      </c>
      <c r="N75" s="205">
        <f t="shared" si="89"/>
        <v>1060</v>
      </c>
      <c r="O75" s="205">
        <f t="shared" si="90"/>
        <v>1060</v>
      </c>
      <c r="P75" s="205">
        <f t="shared" si="91"/>
        <v>4310</v>
      </c>
      <c r="Q75" s="248">
        <f t="shared" si="92"/>
        <v>4310</v>
      </c>
      <c r="R75" s="91"/>
      <c r="S75" s="100"/>
      <c r="T75" s="100"/>
      <c r="U75" s="100"/>
      <c r="V75" s="100"/>
      <c r="W75" s="100"/>
      <c r="X75" s="100"/>
      <c r="Y75" s="100"/>
      <c r="Z75" s="100"/>
      <c r="AA75" s="100"/>
      <c r="AB75" s="100"/>
      <c r="AC75" s="100"/>
      <c r="AD75" s="100"/>
      <c r="AE75" s="100"/>
      <c r="AF75" s="100"/>
      <c r="AG75" s="100"/>
      <c r="AH75" s="100"/>
      <c r="AI75" s="100"/>
      <c r="AJ75" s="100"/>
    </row>
    <row r="76" spans="1:36" s="30" customFormat="1" ht="62.4">
      <c r="A76" s="51">
        <f>IF(G76&lt;&gt;"",1+MAX($A$3:A75),"")</f>
        <v>38</v>
      </c>
      <c r="B76" s="68"/>
      <c r="C76" s="69"/>
      <c r="D76" s="214" t="s">
        <v>170</v>
      </c>
      <c r="E76" s="71">
        <v>1</v>
      </c>
      <c r="F76" s="54" t="s">
        <v>88</v>
      </c>
      <c r="G76" s="72">
        <v>0</v>
      </c>
      <c r="H76" s="73">
        <f>E76*(1+G76)</f>
        <v>1</v>
      </c>
      <c r="I76" s="75">
        <v>1660</v>
      </c>
      <c r="J76" s="75">
        <f t="shared" si="87"/>
        <v>1660</v>
      </c>
      <c r="K76" s="76">
        <v>4</v>
      </c>
      <c r="L76" s="77">
        <f t="shared" si="88"/>
        <v>4</v>
      </c>
      <c r="M76" s="78">
        <f>'LABOR SHEET'!C$5</f>
        <v>100</v>
      </c>
      <c r="N76" s="75">
        <f t="shared" si="89"/>
        <v>400</v>
      </c>
      <c r="O76" s="75">
        <f t="shared" si="90"/>
        <v>400</v>
      </c>
      <c r="P76" s="75">
        <f t="shared" si="91"/>
        <v>2060</v>
      </c>
      <c r="Q76" s="99">
        <f t="shared" si="92"/>
        <v>2060</v>
      </c>
      <c r="R76" s="91"/>
      <c r="S76" s="100"/>
      <c r="T76" s="100"/>
      <c r="U76" s="100"/>
      <c r="V76" s="100"/>
      <c r="W76" s="100"/>
      <c r="X76" s="100"/>
      <c r="Y76" s="100"/>
      <c r="Z76" s="100"/>
      <c r="AA76" s="100"/>
      <c r="AB76" s="100"/>
      <c r="AC76" s="100"/>
      <c r="AD76" s="100"/>
      <c r="AE76" s="100"/>
      <c r="AF76" s="100"/>
      <c r="AG76" s="100"/>
      <c r="AH76" s="100"/>
      <c r="AI76" s="100"/>
      <c r="AJ76" s="100"/>
    </row>
    <row r="77" spans="1:36" s="30" customFormat="1">
      <c r="A77" s="44" t="str">
        <f>IF(G77&lt;&gt;"",1+MAX($A$3:A76),"")</f>
        <v/>
      </c>
      <c r="B77" s="68"/>
      <c r="C77" s="69"/>
      <c r="D77" s="53"/>
      <c r="E77" s="71"/>
      <c r="F77" s="54"/>
      <c r="G77" s="72"/>
      <c r="H77" s="73"/>
      <c r="I77" s="79"/>
      <c r="J77" s="75"/>
      <c r="K77" s="76"/>
      <c r="L77" s="77"/>
      <c r="M77" s="78"/>
      <c r="N77" s="75"/>
      <c r="O77" s="75"/>
      <c r="P77" s="75"/>
      <c r="Q77" s="99"/>
      <c r="R77" s="91"/>
      <c r="S77" s="100"/>
      <c r="T77" s="100"/>
      <c r="U77" s="100"/>
      <c r="V77" s="100"/>
      <c r="W77" s="100"/>
      <c r="X77" s="100"/>
      <c r="Y77" s="100"/>
      <c r="Z77" s="100"/>
      <c r="AA77" s="100"/>
      <c r="AB77" s="100"/>
      <c r="AC77" s="100"/>
      <c r="AD77" s="100"/>
      <c r="AE77" s="100"/>
      <c r="AF77" s="100"/>
      <c r="AG77" s="100"/>
      <c r="AH77" s="100"/>
      <c r="AI77" s="100"/>
      <c r="AJ77" s="100"/>
    </row>
    <row r="78" spans="1:36" s="30" customFormat="1">
      <c r="A78" s="51" t="str">
        <f>IF(G78&lt;&gt;"",1+MAX($A$3:A77),"")</f>
        <v/>
      </c>
      <c r="B78" s="68"/>
      <c r="C78" s="71"/>
      <c r="D78" s="70" t="s">
        <v>146</v>
      </c>
      <c r="E78" s="54"/>
      <c r="F78" s="54"/>
      <c r="G78" s="54"/>
      <c r="H78" s="54"/>
      <c r="I78" s="79"/>
      <c r="J78" s="75"/>
      <c r="K78" s="76"/>
      <c r="L78" s="84"/>
      <c r="M78" s="85"/>
      <c r="N78" s="75"/>
      <c r="O78" s="75"/>
      <c r="P78" s="75"/>
      <c r="Q78" s="101"/>
      <c r="R78" s="102"/>
      <c r="S78" s="100"/>
      <c r="T78" s="100"/>
      <c r="U78" s="100"/>
      <c r="V78" s="100"/>
      <c r="W78" s="100"/>
      <c r="X78" s="100"/>
      <c r="Y78" s="100"/>
      <c r="Z78" s="100"/>
      <c r="AA78" s="100"/>
      <c r="AB78" s="100"/>
      <c r="AC78" s="100"/>
      <c r="AD78" s="100"/>
      <c r="AE78" s="100"/>
      <c r="AF78" s="100"/>
      <c r="AG78" s="100"/>
      <c r="AH78" s="100"/>
      <c r="AI78" s="100"/>
      <c r="AJ78" s="100"/>
    </row>
    <row r="79" spans="1:36" s="30" customFormat="1">
      <c r="A79" s="44">
        <f>IF(G79&lt;&gt;"",1+MAX($A$3:A78),"")</f>
        <v>39</v>
      </c>
      <c r="B79" s="68"/>
      <c r="C79" s="69"/>
      <c r="D79" s="53" t="s">
        <v>147</v>
      </c>
      <c r="E79" s="71">
        <v>150.65</v>
      </c>
      <c r="F79" s="327" t="s">
        <v>44</v>
      </c>
      <c r="G79" s="72">
        <v>0</v>
      </c>
      <c r="H79" s="73">
        <f>E79*(1+G79)</f>
        <v>150.65</v>
      </c>
      <c r="I79" s="205">
        <v>0.6</v>
      </c>
      <c r="J79" s="205">
        <f>I79*H79</f>
        <v>90.39</v>
      </c>
      <c r="K79" s="206">
        <v>4.3999999999999997E-2</v>
      </c>
      <c r="L79" s="207">
        <f>+K79*H79</f>
        <v>6.6285999999999996</v>
      </c>
      <c r="M79" s="208">
        <f>'LABOR SHEET'!C$5</f>
        <v>100</v>
      </c>
      <c r="N79" s="205">
        <f>K79*M79</f>
        <v>4.3999999999999995</v>
      </c>
      <c r="O79" s="205">
        <f>M79*L79</f>
        <v>662.86</v>
      </c>
      <c r="P79" s="205">
        <f>I79+N79</f>
        <v>4.9999999999999991</v>
      </c>
      <c r="Q79" s="248">
        <f>P79*H79</f>
        <v>753.24999999999989</v>
      </c>
      <c r="R79" s="91"/>
      <c r="S79" s="100"/>
      <c r="T79" s="100"/>
      <c r="U79" s="100"/>
      <c r="V79" s="100"/>
      <c r="W79" s="100"/>
      <c r="X79" s="100"/>
      <c r="Y79" s="100"/>
      <c r="Z79" s="100"/>
      <c r="AA79" s="100"/>
      <c r="AB79" s="100"/>
      <c r="AC79" s="100"/>
      <c r="AD79" s="100"/>
      <c r="AE79" s="100"/>
      <c r="AF79" s="100"/>
      <c r="AG79" s="100"/>
      <c r="AH79" s="100"/>
      <c r="AI79" s="100"/>
      <c r="AJ79" s="100"/>
    </row>
    <row r="80" spans="1:36" s="30" customFormat="1">
      <c r="A80" s="51" t="str">
        <f>IF(G80&lt;&gt;"",1+MAX($A$3:A79),"")</f>
        <v/>
      </c>
      <c r="B80" s="68"/>
      <c r="C80" s="69"/>
      <c r="D80" s="53"/>
      <c r="E80" s="71"/>
      <c r="F80" s="54"/>
      <c r="G80" s="72"/>
      <c r="H80" s="73"/>
      <c r="I80" s="75"/>
      <c r="J80" s="75"/>
      <c r="K80" s="76"/>
      <c r="L80" s="77"/>
      <c r="M80" s="78"/>
      <c r="N80" s="75"/>
      <c r="O80" s="75"/>
      <c r="P80" s="75"/>
      <c r="Q80" s="99"/>
      <c r="R80" s="91"/>
      <c r="S80" s="100"/>
      <c r="T80" s="100"/>
      <c r="U80" s="100"/>
      <c r="V80" s="100"/>
      <c r="W80" s="100"/>
      <c r="X80" s="100"/>
      <c r="Y80" s="100"/>
      <c r="Z80" s="100"/>
      <c r="AA80" s="100"/>
      <c r="AB80" s="100"/>
      <c r="AC80" s="100"/>
      <c r="AD80" s="100"/>
      <c r="AE80" s="100"/>
      <c r="AF80" s="100"/>
      <c r="AG80" s="100"/>
      <c r="AH80" s="100"/>
      <c r="AI80" s="100"/>
      <c r="AJ80" s="100"/>
    </row>
    <row r="81" spans="1:36" s="30" customFormat="1">
      <c r="A81" s="44" t="str">
        <f>IF(G81&lt;&gt;"",1+MAX($A$3:A80),"")</f>
        <v/>
      </c>
      <c r="B81" s="68"/>
      <c r="C81" s="103"/>
      <c r="D81" s="62" t="s">
        <v>39</v>
      </c>
      <c r="E81" s="104"/>
      <c r="F81" s="105"/>
      <c r="G81" s="105"/>
      <c r="H81" s="106"/>
      <c r="I81" s="139"/>
      <c r="J81" s="139"/>
      <c r="K81" s="105"/>
      <c r="L81" s="140"/>
      <c r="M81" s="140"/>
      <c r="N81" s="139"/>
      <c r="O81" s="141"/>
      <c r="P81" s="142"/>
      <c r="Q81" s="150"/>
      <c r="R81" s="94">
        <f>SUM(Q15:Q81)</f>
        <v>24716.728799999997</v>
      </c>
      <c r="S81" s="151"/>
    </row>
    <row r="82" spans="1:36" s="30" customFormat="1">
      <c r="A82" s="51" t="str">
        <f>IF(G82&lt;&gt;"",1+MAX($A$3:A81),"")</f>
        <v/>
      </c>
      <c r="B82" s="58"/>
      <c r="C82" s="58"/>
      <c r="D82" s="107"/>
      <c r="E82" s="65"/>
      <c r="F82" s="65"/>
      <c r="G82" s="65"/>
      <c r="H82" s="65"/>
      <c r="I82" s="65"/>
      <c r="J82" s="65"/>
      <c r="K82" s="65"/>
      <c r="L82" s="65"/>
      <c r="M82" s="65"/>
      <c r="N82" s="65"/>
      <c r="O82" s="65"/>
      <c r="P82" s="65"/>
      <c r="Q82" s="65"/>
      <c r="R82" s="95"/>
      <c r="S82" s="98"/>
    </row>
    <row r="83" spans="1:36" s="30" customFormat="1">
      <c r="A83" s="44" t="str">
        <f>IF(G83&lt;&gt;"",1+MAX($A$3:A82),"")</f>
        <v/>
      </c>
      <c r="B83" s="58"/>
      <c r="C83" s="58"/>
      <c r="D83" s="58"/>
      <c r="E83" s="108"/>
      <c r="F83" s="108"/>
      <c r="G83" s="108"/>
      <c r="H83" s="108"/>
      <c r="I83" s="108"/>
      <c r="J83" s="108"/>
      <c r="K83" s="108"/>
      <c r="L83" s="108"/>
      <c r="M83" s="108"/>
      <c r="N83" s="108"/>
      <c r="O83" s="108"/>
      <c r="P83" s="108"/>
      <c r="Q83" s="108"/>
      <c r="R83" s="152"/>
      <c r="S83" s="98"/>
    </row>
    <row r="84" spans="1:36" s="31" customFormat="1" ht="33" customHeight="1">
      <c r="A84" s="109"/>
      <c r="B84" s="110"/>
      <c r="C84" s="110"/>
      <c r="D84" s="111"/>
      <c r="E84" s="363" t="s">
        <v>21</v>
      </c>
      <c r="F84" s="364"/>
      <c r="G84" s="365"/>
      <c r="H84" s="366">
        <f>SUM(J15:J82)</f>
        <v>12539.722949999999</v>
      </c>
      <c r="I84" s="367"/>
      <c r="J84" s="368" t="s">
        <v>149</v>
      </c>
      <c r="K84" s="369"/>
      <c r="L84" s="143">
        <f>SUM(L13:L82)</f>
        <v>121.77005849999999</v>
      </c>
      <c r="M84" s="370" t="s">
        <v>150</v>
      </c>
      <c r="N84" s="371"/>
      <c r="O84" s="372"/>
      <c r="P84" s="373">
        <f>SUM(O13:O82)</f>
        <v>12177.00585</v>
      </c>
      <c r="Q84" s="374"/>
      <c r="R84" s="153"/>
      <c r="S84" s="154"/>
    </row>
    <row r="85" spans="1:36" s="31" customFormat="1">
      <c r="A85" s="112"/>
      <c r="B85" s="113"/>
      <c r="C85" s="114"/>
      <c r="D85" s="115" t="s">
        <v>151</v>
      </c>
      <c r="E85" s="116"/>
      <c r="F85" s="116"/>
      <c r="G85" s="116"/>
      <c r="H85" s="117"/>
      <c r="I85" s="144"/>
      <c r="J85" s="144"/>
      <c r="K85" s="116"/>
      <c r="L85" s="116"/>
      <c r="M85" s="116"/>
      <c r="N85" s="144"/>
      <c r="O85" s="144"/>
      <c r="P85" s="144"/>
      <c r="Q85" s="155"/>
      <c r="R85" s="156">
        <f>SUM(R4:R82)</f>
        <v>27116.728799999997</v>
      </c>
      <c r="S85" s="157"/>
    </row>
    <row r="86" spans="1:36" s="31" customFormat="1">
      <c r="A86" s="112"/>
      <c r="B86" s="113"/>
      <c r="C86" s="118"/>
      <c r="D86" s="119" t="s">
        <v>152</v>
      </c>
      <c r="E86" s="120"/>
      <c r="F86" s="114"/>
      <c r="G86" s="114"/>
      <c r="H86" s="120"/>
      <c r="I86" s="145"/>
      <c r="J86" s="145"/>
      <c r="K86" s="114"/>
      <c r="L86" s="114"/>
      <c r="M86" s="114"/>
      <c r="N86" s="145">
        <v>0.05</v>
      </c>
      <c r="O86" s="145"/>
      <c r="P86" s="145"/>
      <c r="Q86" s="158"/>
      <c r="R86" s="159">
        <f>R85*N86</f>
        <v>1355.83644</v>
      </c>
      <c r="S86" s="160"/>
      <c r="T86" s="160"/>
      <c r="U86" s="160"/>
      <c r="V86" s="160"/>
      <c r="W86" s="160"/>
      <c r="X86" s="160"/>
      <c r="Y86" s="160"/>
      <c r="Z86" s="160"/>
      <c r="AA86" s="160"/>
      <c r="AB86" s="160"/>
      <c r="AC86" s="160"/>
      <c r="AD86" s="160"/>
      <c r="AE86" s="160"/>
      <c r="AF86" s="160"/>
      <c r="AG86" s="160"/>
      <c r="AH86" s="160"/>
      <c r="AI86" s="160"/>
      <c r="AJ86" s="160"/>
    </row>
    <row r="87" spans="1:36" s="31" customFormat="1">
      <c r="A87" s="121"/>
      <c r="B87" s="122"/>
      <c r="C87" s="123"/>
      <c r="D87" s="124" t="s">
        <v>153</v>
      </c>
      <c r="E87" s="125"/>
      <c r="F87" s="126"/>
      <c r="G87" s="126"/>
      <c r="H87" s="125"/>
      <c r="I87" s="146"/>
      <c r="J87" s="146"/>
      <c r="K87" s="126"/>
      <c r="L87" s="126"/>
      <c r="M87" s="126"/>
      <c r="N87" s="146">
        <v>0.15</v>
      </c>
      <c r="O87" s="146"/>
      <c r="P87" s="146"/>
      <c r="Q87" s="161"/>
      <c r="R87" s="162">
        <f>R85*N87</f>
        <v>4067.5093199999992</v>
      </c>
      <c r="S87" s="160"/>
      <c r="T87" s="160"/>
      <c r="U87" s="160"/>
      <c r="V87" s="160"/>
      <c r="W87" s="160"/>
      <c r="X87" s="160"/>
      <c r="Y87" s="160"/>
      <c r="Z87" s="160"/>
      <c r="AA87" s="160"/>
      <c r="AB87" s="160"/>
      <c r="AC87" s="160"/>
      <c r="AD87" s="160"/>
      <c r="AE87" s="160"/>
      <c r="AF87" s="160"/>
      <c r="AG87" s="160"/>
      <c r="AH87" s="160"/>
      <c r="AI87" s="160"/>
      <c r="AJ87" s="160"/>
    </row>
    <row r="88" spans="1:36" s="31" customFormat="1">
      <c r="A88" s="127"/>
      <c r="B88" s="128"/>
      <c r="C88" s="129"/>
      <c r="D88" s="130" t="s">
        <v>154</v>
      </c>
      <c r="E88" s="131"/>
      <c r="F88" s="132"/>
      <c r="G88" s="132"/>
      <c r="H88" s="131"/>
      <c r="I88" s="147"/>
      <c r="J88" s="147"/>
      <c r="K88" s="132"/>
      <c r="L88" s="132"/>
      <c r="M88" s="132"/>
      <c r="N88" s="147">
        <v>8.2500000000000004E-2</v>
      </c>
      <c r="O88" s="147"/>
      <c r="P88" s="147"/>
      <c r="Q88" s="163"/>
      <c r="R88" s="164">
        <f>H84*N88</f>
        <v>1034.5271433749999</v>
      </c>
      <c r="S88" s="160"/>
      <c r="T88" s="160"/>
      <c r="U88" s="160"/>
      <c r="V88" s="160"/>
      <c r="W88" s="160"/>
      <c r="X88" s="160"/>
      <c r="Y88" s="160"/>
      <c r="Z88" s="160"/>
      <c r="AA88" s="160"/>
      <c r="AB88" s="160"/>
      <c r="AC88" s="160"/>
      <c r="AD88" s="160"/>
      <c r="AE88" s="160"/>
      <c r="AF88" s="160"/>
      <c r="AG88" s="160"/>
      <c r="AH88" s="160"/>
      <c r="AI88" s="160"/>
      <c r="AJ88" s="160"/>
    </row>
    <row r="89" spans="1:36" s="31" customFormat="1">
      <c r="A89" s="127"/>
      <c r="B89" s="128"/>
      <c r="C89" s="129"/>
      <c r="D89" s="130" t="s">
        <v>9</v>
      </c>
      <c r="E89" s="131"/>
      <c r="F89" s="132"/>
      <c r="G89" s="132"/>
      <c r="H89" s="131"/>
      <c r="I89" s="148"/>
      <c r="J89" s="148"/>
      <c r="K89" s="132"/>
      <c r="L89" s="132"/>
      <c r="M89" s="132"/>
      <c r="N89" s="148">
        <v>0.02</v>
      </c>
      <c r="O89" s="148"/>
      <c r="P89" s="148"/>
      <c r="Q89" s="163"/>
      <c r="R89" s="164">
        <f>R85*N89</f>
        <v>542.33457599999997</v>
      </c>
      <c r="S89" s="160"/>
      <c r="T89" s="160"/>
      <c r="U89" s="160"/>
      <c r="V89" s="160"/>
      <c r="W89" s="160"/>
      <c r="X89" s="160"/>
      <c r="Y89" s="160"/>
      <c r="Z89" s="160"/>
      <c r="AA89" s="160"/>
      <c r="AB89" s="160"/>
      <c r="AC89" s="160"/>
      <c r="AD89" s="160"/>
      <c r="AE89" s="160"/>
      <c r="AF89" s="160"/>
      <c r="AG89" s="160"/>
      <c r="AH89" s="160"/>
      <c r="AI89" s="160"/>
      <c r="AJ89" s="160"/>
    </row>
    <row r="90" spans="1:36" s="32" customFormat="1">
      <c r="A90" s="133"/>
      <c r="B90" s="134"/>
      <c r="C90" s="135"/>
      <c r="D90" s="136" t="s">
        <v>10</v>
      </c>
      <c r="E90" s="137"/>
      <c r="F90" s="137"/>
      <c r="G90" s="137"/>
      <c r="H90" s="138"/>
      <c r="I90" s="149"/>
      <c r="J90" s="149"/>
      <c r="K90" s="137"/>
      <c r="L90" s="137"/>
      <c r="M90" s="137"/>
      <c r="N90" s="149"/>
      <c r="O90" s="149"/>
      <c r="P90" s="149"/>
      <c r="Q90" s="165"/>
      <c r="R90" s="166">
        <f>SUM(R85:R89)</f>
        <v>34116.936279374997</v>
      </c>
    </row>
    <row r="91" spans="1:36">
      <c r="R91" s="167"/>
    </row>
  </sheetData>
  <mergeCells count="9">
    <mergeCell ref="A1:R1"/>
    <mergeCell ref="A2:H2"/>
    <mergeCell ref="I2:R2"/>
    <mergeCell ref="E84:G84"/>
    <mergeCell ref="H84:I84"/>
    <mergeCell ref="J84:K84"/>
    <mergeCell ref="M84:O84"/>
    <mergeCell ref="P84:Q84"/>
    <mergeCell ref="Q5:Q11"/>
  </mergeCells>
  <printOptions horizontalCentered="1"/>
  <pageMargins left="0.7" right="0.7" top="0.75" bottom="0.75" header="0.3" footer="0.3"/>
  <pageSetup paperSize="9" scale="36" fitToHeight="0" orientation="portrait"/>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C32"/>
  <sheetViews>
    <sheetView workbookViewId="0">
      <selection activeCell="J19" sqref="J19"/>
    </sheetView>
  </sheetViews>
  <sheetFormatPr defaultColWidth="9.09765625" defaultRowHeight="14.4"/>
  <cols>
    <col min="1" max="1" width="26.69921875" style="1" customWidth="1"/>
    <col min="2" max="2" width="19.5" style="2" customWidth="1"/>
    <col min="3" max="3" width="20.5" style="2" customWidth="1"/>
    <col min="4" max="16384" width="9.09765625" style="2"/>
  </cols>
  <sheetData>
    <row r="1" spans="1:3">
      <c r="A1" s="3"/>
      <c r="B1" s="4"/>
      <c r="C1" s="4"/>
    </row>
    <row r="2" spans="1:3">
      <c r="A2" s="3"/>
      <c r="B2" s="3"/>
      <c r="C2" s="3"/>
    </row>
    <row r="3" spans="1:3" ht="15.6">
      <c r="A3" s="3"/>
      <c r="B3" s="5" t="s">
        <v>171</v>
      </c>
      <c r="C3" s="6" t="s">
        <v>172</v>
      </c>
    </row>
    <row r="4" spans="1:3" ht="15.6">
      <c r="A4" s="7"/>
      <c r="B4" s="8"/>
      <c r="C4" s="9"/>
    </row>
    <row r="5" spans="1:3" ht="15.6">
      <c r="A5" s="10" t="s">
        <v>4</v>
      </c>
      <c r="B5" s="11" t="s">
        <v>173</v>
      </c>
      <c r="C5" s="12">
        <v>100</v>
      </c>
    </row>
    <row r="6" spans="1:3" ht="15.6">
      <c r="A6" s="13"/>
      <c r="B6" s="14"/>
      <c r="C6" s="15"/>
    </row>
    <row r="7" spans="1:3">
      <c r="A7" s="3"/>
      <c r="B7" s="3"/>
      <c r="C7" s="3"/>
    </row>
    <row r="8" spans="1:3">
      <c r="A8" s="3"/>
      <c r="B8" s="3"/>
      <c r="C8" s="3"/>
    </row>
    <row r="9" spans="1:3" ht="15.6">
      <c r="A9" s="3"/>
      <c r="B9" s="378" t="s">
        <v>174</v>
      </c>
      <c r="C9" s="379"/>
    </row>
    <row r="10" spans="1:3" ht="15.6">
      <c r="A10" s="16" t="s">
        <v>175</v>
      </c>
      <c r="B10" s="17" t="s">
        <v>88</v>
      </c>
      <c r="C10" s="18">
        <v>0</v>
      </c>
    </row>
    <row r="11" spans="1:3" ht="15.6">
      <c r="A11" s="19" t="s">
        <v>176</v>
      </c>
      <c r="B11" s="20" t="s">
        <v>44</v>
      </c>
      <c r="C11" s="21">
        <v>0.05</v>
      </c>
    </row>
    <row r="12" spans="1:3" ht="15.6">
      <c r="A12" s="19" t="s">
        <v>177</v>
      </c>
      <c r="B12" s="20" t="s">
        <v>178</v>
      </c>
      <c r="C12" s="21">
        <v>0.1</v>
      </c>
    </row>
    <row r="13" spans="1:3" ht="15.6">
      <c r="A13" s="19" t="s">
        <v>179</v>
      </c>
      <c r="B13" s="20" t="s">
        <v>180</v>
      </c>
      <c r="C13" s="21">
        <v>0.1</v>
      </c>
    </row>
    <row r="14" spans="1:3" ht="15.6">
      <c r="A14" s="19" t="s">
        <v>181</v>
      </c>
      <c r="B14" s="20" t="s">
        <v>148</v>
      </c>
      <c r="C14" s="21">
        <v>0.1</v>
      </c>
    </row>
    <row r="15" spans="1:3" ht="15.6">
      <c r="A15" s="19" t="s">
        <v>182</v>
      </c>
      <c r="B15" s="20" t="s">
        <v>32</v>
      </c>
      <c r="C15" s="21">
        <v>0</v>
      </c>
    </row>
    <row r="16" spans="1:3" ht="15.6">
      <c r="A16" s="19" t="s">
        <v>183</v>
      </c>
      <c r="B16" s="20" t="s">
        <v>184</v>
      </c>
      <c r="C16" s="21">
        <v>0</v>
      </c>
    </row>
    <row r="17" spans="1:3" ht="15.6">
      <c r="A17" s="19" t="s">
        <v>185</v>
      </c>
      <c r="B17" s="20" t="s">
        <v>186</v>
      </c>
      <c r="C17" s="21">
        <v>0</v>
      </c>
    </row>
    <row r="18" spans="1:3" ht="15.6">
      <c r="A18" s="19" t="s">
        <v>187</v>
      </c>
      <c r="B18" s="20" t="s">
        <v>188</v>
      </c>
      <c r="C18" s="21">
        <v>0</v>
      </c>
    </row>
    <row r="19" spans="1:3" ht="15.6">
      <c r="A19" s="19" t="s">
        <v>189</v>
      </c>
      <c r="B19" s="20" t="s">
        <v>190</v>
      </c>
      <c r="C19" s="21">
        <v>0</v>
      </c>
    </row>
    <row r="20" spans="1:3" ht="15.6">
      <c r="A20" s="19" t="s">
        <v>191</v>
      </c>
      <c r="B20" s="20" t="s">
        <v>192</v>
      </c>
      <c r="C20" s="21">
        <v>0.1</v>
      </c>
    </row>
    <row r="21" spans="1:3" ht="15.6">
      <c r="A21" s="19" t="s">
        <v>193</v>
      </c>
      <c r="B21" s="20" t="s">
        <v>194</v>
      </c>
      <c r="C21" s="21">
        <v>0.1</v>
      </c>
    </row>
    <row r="22" spans="1:3" ht="15.6">
      <c r="A22" s="19" t="s">
        <v>195</v>
      </c>
      <c r="B22" s="20" t="s">
        <v>196</v>
      </c>
      <c r="C22" s="21">
        <v>0</v>
      </c>
    </row>
    <row r="23" spans="1:3" ht="15.6">
      <c r="A23" s="19" t="s">
        <v>197</v>
      </c>
      <c r="B23" s="20" t="s">
        <v>198</v>
      </c>
      <c r="C23" s="21">
        <v>0</v>
      </c>
    </row>
    <row r="24" spans="1:3" ht="15.6">
      <c r="A24" s="19" t="s">
        <v>199</v>
      </c>
      <c r="B24" s="20" t="s">
        <v>199</v>
      </c>
      <c r="C24" s="21">
        <v>0.1</v>
      </c>
    </row>
    <row r="25" spans="1:3" ht="15.6">
      <c r="A25" s="19" t="s">
        <v>200</v>
      </c>
      <c r="B25" s="20" t="s">
        <v>201</v>
      </c>
      <c r="C25" s="21">
        <v>0</v>
      </c>
    </row>
    <row r="26" spans="1:3" ht="15.6">
      <c r="A26" s="19" t="s">
        <v>202</v>
      </c>
      <c r="B26" s="20" t="s">
        <v>203</v>
      </c>
      <c r="C26" s="21">
        <v>0</v>
      </c>
    </row>
    <row r="27" spans="1:3" ht="15.6">
      <c r="A27" s="19" t="s">
        <v>204</v>
      </c>
      <c r="B27" s="20" t="s">
        <v>205</v>
      </c>
      <c r="C27" s="21">
        <v>0</v>
      </c>
    </row>
    <row r="28" spans="1:3" ht="15.6">
      <c r="A28" s="19" t="s">
        <v>195</v>
      </c>
      <c r="B28" s="20" t="s">
        <v>206</v>
      </c>
      <c r="C28" s="21">
        <v>0</v>
      </c>
    </row>
    <row r="29" spans="1:3" ht="15.6">
      <c r="A29" s="19" t="s">
        <v>207</v>
      </c>
      <c r="B29" s="20" t="s">
        <v>208</v>
      </c>
      <c r="C29" s="21">
        <v>0</v>
      </c>
    </row>
    <row r="30" spans="1:3" ht="15.6">
      <c r="A30" s="19" t="s">
        <v>209</v>
      </c>
      <c r="B30" s="20" t="s">
        <v>210</v>
      </c>
      <c r="C30" s="21">
        <v>0</v>
      </c>
    </row>
    <row r="31" spans="1:3" ht="15.6">
      <c r="A31" s="19" t="s">
        <v>211</v>
      </c>
      <c r="B31" s="20" t="s">
        <v>212</v>
      </c>
      <c r="C31" s="21">
        <v>0.1</v>
      </c>
    </row>
    <row r="32" spans="1:3" ht="15.6">
      <c r="A32" s="22" t="s">
        <v>213</v>
      </c>
      <c r="B32" s="23" t="s">
        <v>213</v>
      </c>
      <c r="C32" s="24">
        <v>0</v>
      </c>
    </row>
  </sheetData>
  <mergeCells count="1">
    <mergeCell ref="B9:C9"/>
  </mergeCells>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S w i f t T o k e n s   x m l n s : x s d = " h t t p : / / w w w . w 3 . o r g / 2 0 0 1 / X M L S c h e m a "   x m l n s : x s i = " h t t p : / / w w w . w 3 . o r g / 2 0 0 1 / X M L S c h e m a - i n s t a n c e " > < T o k e n s / > < / S w i f t T o k e n s > 
</file>

<file path=customXml/itemProps1.xml><?xml version="1.0" encoding="utf-8"?>
<ds:datastoreItem xmlns:ds="http://schemas.openxmlformats.org/officeDocument/2006/customXml" ds:itemID="{FC6083A6-C8F3-49B9-A889-42448FBC5F3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General Summary</vt:lpstr>
      <vt:lpstr>Maintenance Building</vt:lpstr>
      <vt:lpstr>SHED-SHOP BAY</vt:lpstr>
      <vt:lpstr>SHED-WASH BAY</vt:lpstr>
      <vt:lpstr>LABOR SHEET</vt:lpstr>
      <vt:lpstr>'General Summary'!Print_Area</vt:lpstr>
      <vt:lpstr>'Maintenance Building'!Print_Area</vt:lpstr>
      <vt:lpstr>'SHED-SHOP BAY'!Print_Area</vt:lpstr>
      <vt:lpstr>'SHED-WASH BAY'!Print_Area</vt:lpstr>
      <vt:lpstr>'Maintenance Building'!Print_Titles</vt:lpstr>
      <vt:lpstr>'SHED-SHOP BAY'!Print_Titles</vt:lpstr>
      <vt:lpstr>'SHED-WASH BAY'!Print_Titles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Mfbzone</dc:creator>
  <cp:lastModifiedBy>CH Shahzaib</cp:lastModifiedBy>
  <cp:lastPrinted>2023-01-11T20:23:00Z</cp:lastPrinted>
  <dcterms:created xsi:type="dcterms:W3CDTF">2016-03-30T11:57:00Z</dcterms:created>
  <dcterms:modified xsi:type="dcterms:W3CDTF">2026-08-07T20:06:48Z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S9Connected">
    <vt:bool>true</vt:bool>
  </property>
  <property fmtid="{D5CDD505-2E9C-101B-9397-08002B2CF9AE}" pid="3" name="PlanSwiftJobName">
    <vt:lpwstr/>
  </property>
  <property fmtid="{D5CDD505-2E9C-101B-9397-08002B2CF9AE}" pid="4" name="PlanSwiftJobGuid">
    <vt:lpwstr/>
  </property>
  <property fmtid="{D5CDD505-2E9C-101B-9397-08002B2CF9AE}" pid="5" name="LinkedDataId">
    <vt:lpwstr>{FC6083A6-C8F3-49B9-A889-42448FBC5F30}</vt:lpwstr>
  </property>
  <property fmtid="{D5CDD505-2E9C-101B-9397-08002B2CF9AE}" pid="6" name="ICV">
    <vt:lpwstr>8851683EC6CB4AA99140CA6B1E01F3A2_13</vt:lpwstr>
  </property>
  <property fmtid="{D5CDD505-2E9C-101B-9397-08002B2CF9AE}" pid="7" name="KSOProductBuildVer">
    <vt:lpwstr>1033-12.2.0.23155</vt:lpwstr>
  </property>
</Properties>
</file>